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1"/>
  </bookViews>
  <sheets>
    <sheet name="Sheet1" sheetId="1" r:id="rId1"/>
    <sheet name="2020." sheetId="2" r:id="rId2"/>
  </sheets>
  <definedNames/>
  <calcPr fullCalcOnLoad="1"/>
</workbook>
</file>

<file path=xl/sharedStrings.xml><?xml version="1.0" encoding="utf-8"?>
<sst xmlns="http://schemas.openxmlformats.org/spreadsheetml/2006/main" count="504" uniqueCount="336">
  <si>
    <t>Predmet nabave</t>
  </si>
  <si>
    <t>1.1.</t>
  </si>
  <si>
    <t>FOTOKOPIRNI PAPIR</t>
  </si>
  <si>
    <t>1.2.</t>
  </si>
  <si>
    <t>OBRASCI I TISKANICE</t>
  </si>
  <si>
    <t>TONER ZA PRINTER</t>
  </si>
  <si>
    <t>TONER ZA FOTOKOPIRNI</t>
  </si>
  <si>
    <t>CD I DVD</t>
  </si>
  <si>
    <t>LITERATURA</t>
  </si>
  <si>
    <t>2.1.</t>
  </si>
  <si>
    <t>PRIRUČNICI</t>
  </si>
  <si>
    <t>ČASOPISI</t>
  </si>
  <si>
    <t>KNJIGE, PUBLIKACIJE</t>
  </si>
  <si>
    <t>3.1.</t>
  </si>
  <si>
    <t>DETERDŽENT I SAPUNI</t>
  </si>
  <si>
    <t>3.2.</t>
  </si>
  <si>
    <t>BOJE ZA KREČENJE</t>
  </si>
  <si>
    <t>IZO STAKLA</t>
  </si>
  <si>
    <t>LAK ZA PARKET</t>
  </si>
  <si>
    <t>ELEKTROMATERIJAL</t>
  </si>
  <si>
    <t>VIJCI, BRAVE, OKOVI</t>
  </si>
  <si>
    <t>VODOVODNI MATERIJAL</t>
  </si>
  <si>
    <t>DIJELOVI ZA RAČUNALA</t>
  </si>
  <si>
    <t>DIJELOVI ZA KOSILICE</t>
  </si>
  <si>
    <t>TEPISONI, LJEPILA, LAJSNE, LETVICE I DR.</t>
  </si>
  <si>
    <t>MATERIJALNI RASHODI</t>
  </si>
  <si>
    <t xml:space="preserve">NAKNADE TROŠKOVA ZAPOSLENIMA </t>
  </si>
  <si>
    <t xml:space="preserve">STRUČNO USAVRŠAVANJE ZAPOSLENIKA </t>
  </si>
  <si>
    <t>Red.
br.</t>
  </si>
  <si>
    <t>Procijenjena 
vrijednost 
(bez PDV-a)</t>
  </si>
  <si>
    <t>SEMINARI, SAVJETOVANJA I SIMPOZIJI</t>
  </si>
  <si>
    <t>TEČAJEVI I STRUČNI ISPIT</t>
  </si>
  <si>
    <t xml:space="preserve">RASHODI ZA MATERIJA I ENERGIJU </t>
  </si>
  <si>
    <t>REGISTRATORI I OSTALE UREDSKE POTREPŠTINE</t>
  </si>
  <si>
    <t xml:space="preserve">UREDSKI MATERIJAL </t>
  </si>
  <si>
    <t>SLUŽBENA, RADNA I ZAŠTITNA ODJEĆA
I OBUĆA</t>
  </si>
  <si>
    <t>UREDSKI MATERIJAL I OSTALI MATERIJALNI RASHODI</t>
  </si>
  <si>
    <t>PAPIR U BOJI (HAMER ITD)</t>
  </si>
  <si>
    <t>SREDSTVA ZA ODRŽAVANJE ČISTOĆE</t>
  </si>
  <si>
    <t>MATERIJAL ZA HIGIJENSKE POTREBE</t>
  </si>
  <si>
    <t xml:space="preserve">OSTALI MATERIJAL ZA POTREBE 
REDOVNOG POSLOVANJA </t>
  </si>
  <si>
    <t xml:space="preserve">MATER. I SRED.ZA ČIŠĆENJE </t>
  </si>
  <si>
    <t>MATERIJAL I SIROVINE</t>
  </si>
  <si>
    <t>NAMIRNICE</t>
  </si>
  <si>
    <t>MLIJEKO I MLIJEČNI PROIZVODI</t>
  </si>
  <si>
    <t>ČAJEVI</t>
  </si>
  <si>
    <t>SOKOVI</t>
  </si>
  <si>
    <t>MLINARSKI I ŠKROBNI PROIZVODI</t>
  </si>
  <si>
    <t>SVJEŽE VOĆE I POVRĆE</t>
  </si>
  <si>
    <t xml:space="preserve">MESO I MESNI PROIZVODI </t>
  </si>
  <si>
    <t>OSTALI PREHRAMBENI PROIZVODI</t>
  </si>
  <si>
    <t xml:space="preserve">ENERGIJA </t>
  </si>
  <si>
    <t xml:space="preserve">ELEKTRIČNA ENERGIJA </t>
  </si>
  <si>
    <t xml:space="preserve">LOŽ ULJE </t>
  </si>
  <si>
    <t xml:space="preserve">BENZIN </t>
  </si>
  <si>
    <t>Skupina</t>
  </si>
  <si>
    <t>Pod-
skupina</t>
  </si>
  <si>
    <t>Odjeljak</t>
  </si>
  <si>
    <t xml:space="preserve">Konto </t>
  </si>
  <si>
    <t xml:space="preserve">MATERIJAL I DIJELOVI ZA TEKUĆE I 
INVESTICIJSKO ODRŽAVANJE </t>
  </si>
  <si>
    <t>MATERIJAL ZA TEKUĆE ODRŽAVANJE
ZGRADE ŠKOLE</t>
  </si>
  <si>
    <t>MATERIJAL I DIJELOVI ZA TEKUĆE I 
INV. ODRŽ. POSTROJENJA I OPREME</t>
  </si>
  <si>
    <t>DIJELOVI ZA FOTOKOPIRNE APARATE</t>
  </si>
  <si>
    <t>DIJELOVI ZA PRINTERE</t>
  </si>
  <si>
    <t xml:space="preserve">DIJELOVI ZA ŠKOLSKI NAMJEŠTAJ </t>
  </si>
  <si>
    <t xml:space="preserve">OSTALI MATERIJAL I DIJELOVI ZATEKUĆE I INV. ODRŽAVANJE  </t>
  </si>
  <si>
    <t xml:space="preserve">SITAN INVENTAR </t>
  </si>
  <si>
    <t xml:space="preserve">RASHODI ZA USLUGE </t>
  </si>
  <si>
    <t>USLUGE TELEFONA, POŠTE I PRIJEVOZA</t>
  </si>
  <si>
    <t>USLUGE TELEFONA, TELEFAKSA</t>
  </si>
  <si>
    <t xml:space="preserve">USLUGE INTERNETA </t>
  </si>
  <si>
    <t>POŠTARINA</t>
  </si>
  <si>
    <t>OSTALE USLUGE ZA KOMUN. I PRIJEVOZ</t>
  </si>
  <si>
    <t xml:space="preserve">USLUGE TEKUĆEG I INVEST. ODRŽAVANJA </t>
  </si>
  <si>
    <t xml:space="preserve">USLUGE TEK. I INV. ODRŽ. ZGRADE ŠKOLE </t>
  </si>
  <si>
    <t xml:space="preserve">SOBOSLIKARSKI I LIČILAČKI RADOVI </t>
  </si>
  <si>
    <t>VODOINSTALATERSKI RADOVI</t>
  </si>
  <si>
    <t xml:space="preserve">ELEKTRIČARSKI RADOVI </t>
  </si>
  <si>
    <t>STOLARSKI RADOVI</t>
  </si>
  <si>
    <t xml:space="preserve">USLUGE PROMIDŽBE I INFORMIRANJA </t>
  </si>
  <si>
    <t xml:space="preserve">TELEVIZIJA </t>
  </si>
  <si>
    <t>OSTALE USLUGE PROMIDŽBE I INFORMIR.</t>
  </si>
  <si>
    <t xml:space="preserve">KOMUNALNE USLUGE </t>
  </si>
  <si>
    <t xml:space="preserve">OPSKRBA VODOM </t>
  </si>
  <si>
    <t xml:space="preserve">IZNOŠENJE I ODVOZ SMEĆA </t>
  </si>
  <si>
    <t xml:space="preserve">DIMNJAČARSKE I EKOLOŠKE USLUGE </t>
  </si>
  <si>
    <t>PLIN (U BOCI ZA ŠKOLSKU KUHINJU)</t>
  </si>
  <si>
    <t xml:space="preserve">ZDRAVSTVENE I VETERINARSKE USLUGE </t>
  </si>
  <si>
    <t>OBVEZNI I PREVENTIVNI ZDR.PREG.ZAPOSL.</t>
  </si>
  <si>
    <t>VETERINARSKE USLUGE</t>
  </si>
  <si>
    <t>LABORATORIJSKE USLUGE</t>
  </si>
  <si>
    <t xml:space="preserve">INTELEKTUALNE I OSOBNE USLUGE </t>
  </si>
  <si>
    <t xml:space="preserve">UGOVORI O DJELU </t>
  </si>
  <si>
    <t>USLUGE AGENCIJA (ZAŠTITA NA RADU-MISTRAL)</t>
  </si>
  <si>
    <t xml:space="preserve">RAČUNALNE USLGE </t>
  </si>
  <si>
    <t xml:space="preserve">USLUGE AŽURIRANJA RAČUNALNIH BAZA </t>
  </si>
  <si>
    <t xml:space="preserve">OSTALE USLUGE </t>
  </si>
  <si>
    <t xml:space="preserve">GRAFIČKE I TISKARSKE USLUGE, UVEZIVANJA I SL. </t>
  </si>
  <si>
    <t xml:space="preserve">FILM I IZRADA FOTOGRAFIJA </t>
  </si>
  <si>
    <t xml:space="preserve">OSTALI NESPOMENUTI RASHODI POSLOVANJA </t>
  </si>
  <si>
    <t xml:space="preserve">PREMIJE OSIGURANJA </t>
  </si>
  <si>
    <t xml:space="preserve">PREMIJE OSIGURANJA OSTALE IMOVINE </t>
  </si>
  <si>
    <t>PREMIJE OSIGURANJA ZAPOSLENIH</t>
  </si>
  <si>
    <t xml:space="preserve">OSIGURANJE UČENIKA </t>
  </si>
  <si>
    <t xml:space="preserve">REPREZENTACIJA </t>
  </si>
  <si>
    <t xml:space="preserve">ČLANARINE </t>
  </si>
  <si>
    <t>TUZEMNE ČLANARINE</t>
  </si>
  <si>
    <t xml:space="preserve">FINANCIJSKI RASHODI </t>
  </si>
  <si>
    <t xml:space="preserve">OSTALI FINANCIJSKI RASHODI </t>
  </si>
  <si>
    <t xml:space="preserve">BANKARSKE USLUGE I USLUGE PLATNOG PROMETA </t>
  </si>
  <si>
    <t xml:space="preserve">USLUGE BANAKA </t>
  </si>
  <si>
    <t xml:space="preserve">USLUGE PLATNOG PROMETA </t>
  </si>
  <si>
    <t xml:space="preserve">RASHODI ZA NABAVU PROIZVEDENE DUGOTRAJNE IMOVINE </t>
  </si>
  <si>
    <t xml:space="preserve">POSTROJENJA I OPREMA </t>
  </si>
  <si>
    <t xml:space="preserve">UREDSKA OPREMA I NAMJEŠTAJ </t>
  </si>
  <si>
    <t xml:space="preserve">RAČUNALA I RAČUNALNA OPREMA </t>
  </si>
  <si>
    <t xml:space="preserve">UREDSKI NAMJEŠTAJ </t>
  </si>
  <si>
    <t xml:space="preserve">OSTALA UREDSKA OPREMA </t>
  </si>
  <si>
    <t xml:space="preserve">KOMUNIKACIJSKA OPREMA </t>
  </si>
  <si>
    <t xml:space="preserve">RADIO I TV PRIJEMNICI </t>
  </si>
  <si>
    <t xml:space="preserve">TELEFONI I OSTALI KOMUNIKACIJSKI UREĐAJI </t>
  </si>
  <si>
    <t xml:space="preserve">OSTALA KOMUNIKACIJSKA OPREMA </t>
  </si>
  <si>
    <t>INSTRUMENTI, UREĐAJI I STROJEVI</t>
  </si>
  <si>
    <t xml:space="preserve">OSTALI INSTRUMENTI, UREĐAJI I STROJEVI </t>
  </si>
  <si>
    <t xml:space="preserve">SPORTSKA I GLAZBENA OPREMA </t>
  </si>
  <si>
    <t xml:space="preserve">SPORTSKA OPREMA </t>
  </si>
  <si>
    <t>GLAZBENI INSTRUMENTI I OPREMA</t>
  </si>
  <si>
    <t>UREĐAJI, STROJEVI I OPREMA ZA OSTALE NAMJENE</t>
  </si>
  <si>
    <t xml:space="preserve">UREĐAJI </t>
  </si>
  <si>
    <t xml:space="preserve">STROJEVI </t>
  </si>
  <si>
    <t xml:space="preserve">OPREMA </t>
  </si>
  <si>
    <t xml:space="preserve">KNJIGE, UMJETNIČKA DJELA I OSTALE IZLOŽBENE
VRIJEDNOSTI </t>
  </si>
  <si>
    <t xml:space="preserve">KNJIGE U KNJIŽNICAMA </t>
  </si>
  <si>
    <t>2.1.1.</t>
  </si>
  <si>
    <t>2.1.2.</t>
  </si>
  <si>
    <t>2.1.3.</t>
  </si>
  <si>
    <t>2.1.4.</t>
  </si>
  <si>
    <t>2.1.5.</t>
  </si>
  <si>
    <t>2.1.6.</t>
  </si>
  <si>
    <t>2.1.7.</t>
  </si>
  <si>
    <t>3.3.</t>
  </si>
  <si>
    <t>4.1.</t>
  </si>
  <si>
    <t>4.2.</t>
  </si>
  <si>
    <t>4.3.</t>
  </si>
  <si>
    <t>7.1.</t>
  </si>
  <si>
    <t>7.2.</t>
  </si>
  <si>
    <t>7.3.</t>
  </si>
  <si>
    <t>7.4.</t>
  </si>
  <si>
    <t>7.5.</t>
  </si>
  <si>
    <t>7.6.</t>
  </si>
  <si>
    <t>7.7.</t>
  </si>
  <si>
    <t>10.1.</t>
  </si>
  <si>
    <t>11.1.</t>
  </si>
  <si>
    <t>11.2.</t>
  </si>
  <si>
    <t>11.3.</t>
  </si>
  <si>
    <t>11.5.</t>
  </si>
  <si>
    <t>11.4.</t>
  </si>
  <si>
    <t>11.6.</t>
  </si>
  <si>
    <t>12.1.</t>
  </si>
  <si>
    <t>12.2.</t>
  </si>
  <si>
    <t>12.3.</t>
  </si>
  <si>
    <t>12.4.</t>
  </si>
  <si>
    <t>12.5.</t>
  </si>
  <si>
    <t>12.6.</t>
  </si>
  <si>
    <t>15.1.</t>
  </si>
  <si>
    <t>15.2.</t>
  </si>
  <si>
    <t>15.3.</t>
  </si>
  <si>
    <t>15.4.</t>
  </si>
  <si>
    <t>15.4.1.</t>
  </si>
  <si>
    <t>16.1.</t>
  </si>
  <si>
    <t>16.2.</t>
  </si>
  <si>
    <t>16.3.</t>
  </si>
  <si>
    <t>16.4.</t>
  </si>
  <si>
    <t>31.1.</t>
  </si>
  <si>
    <t xml:space="preserve">Postupak i 
način nabave </t>
  </si>
  <si>
    <t>Direktno putem 
narudžbenice</t>
  </si>
  <si>
    <t>Potvrdom 
dostavljene ponude</t>
  </si>
  <si>
    <t xml:space="preserve">U nadležnosti Županije </t>
  </si>
  <si>
    <t xml:space="preserve">Putem ugovora </t>
  </si>
  <si>
    <t>PRIJEVOZ DJECE U ŠKOLU - ČAZMATRANS</t>
  </si>
  <si>
    <t xml:space="preserve">OSTALI PRIJEVOZ DJECE I ZAPOSLENIKA ŠKOLE </t>
  </si>
  <si>
    <t>15.4.2.</t>
  </si>
  <si>
    <t xml:space="preserve">U nadležnosti 
Ministarstva </t>
  </si>
  <si>
    <t>SVEUKUPNO</t>
  </si>
  <si>
    <t xml:space="preserve">Na temelju članka 14. Zakona o javnoj nabavi (N.N. 117/01), Zakona o izmjenama i dopunama Zakona o javnoj nabavi (N.N. 92/05), </t>
  </si>
  <si>
    <t>Zakona o javnoj nabavi (N.N. 110/07.), Zakona o javnoj nabavi (N.N 125/08), Uredbe o postupku nabave roba, radova i usluga</t>
  </si>
  <si>
    <t>održanoj 30.12.2010.godine,  donosi</t>
  </si>
  <si>
    <t>male vrijednosti (N.N. 14/02.) te članka 62. i 75. Statuta OŠ Borovo - Borovo, Trg palih boraca 30., Školski odbor na sjednici</t>
  </si>
  <si>
    <t xml:space="preserve">od 5.891.294 kuna. </t>
  </si>
  <si>
    <t xml:space="preserve">Sredstva za realizaciju ovog plana osiguravaju se iz Županijskog proračuna, sredstava Ministarstva znanosti, obrazovanja i športa, </t>
  </si>
  <si>
    <t>te prihodaostvarenih po posebnim propisima za posebne namjene i donacija.</t>
  </si>
  <si>
    <t>Predsjednik Školskog odbora:</t>
  </si>
  <si>
    <t>Ravnatelj:</t>
  </si>
  <si>
    <t>Klasa:_________________________</t>
  </si>
  <si>
    <t>Ur.broj:________________________</t>
  </si>
  <si>
    <t xml:space="preserve">            Perica Radojčić </t>
  </si>
  <si>
    <t xml:space="preserve">    Tihomir Jakovljević, prof.</t>
  </si>
  <si>
    <t>U planu nabave sve su usluge, robe i artikli raznovrsni te se uklapaju u iznos sredstava prema Financijskom planu za 2011. godinu u ukupnoj visini</t>
  </si>
  <si>
    <t xml:space="preserve">PLAN NABAVE ZA 2011. GODINU </t>
  </si>
  <si>
    <t>SEMINARI, SAVJETOVANJA I SIMPOZIJI (kotizacije)</t>
  </si>
  <si>
    <t>OBRASCI I TISKANICE, HAMERI, CD, DVD</t>
  </si>
  <si>
    <t xml:space="preserve">TONER ZA PRINTER I FOTOKOPIRNI APARAT </t>
  </si>
  <si>
    <t xml:space="preserve">DIJELOVI ZA RAČUNALA, PRINTERE, FOT. APARAT,
ŠKOLSKI NAMJEŠTAJ I SLIČNO </t>
  </si>
  <si>
    <t>OSTALI PRIJEVOZ DJECE I ZAPOSLENIKA ŠKOLE 
(sportska takmičenja, izleti i slično)</t>
  </si>
  <si>
    <t>TELEVIZIJA (pretplata)</t>
  </si>
  <si>
    <t>OSTALE USLUGE PROMIDŽBE I INFORMIR. (natječaji)</t>
  </si>
  <si>
    <t>UGOVORI O DJELU (treneri ŠSK)</t>
  </si>
  <si>
    <t>REPREZENTACIJA (Dan škole, Sveti Savo, sjednice šk.odbora i sl.)</t>
  </si>
  <si>
    <t>TUZEMNE ČLANARINE (Huroš, Utiruš, Pedagozi)</t>
  </si>
  <si>
    <t xml:space="preserve">RAČUNALNE USLUGE </t>
  </si>
  <si>
    <t xml:space="preserve">REPUBLIKA HRVATSKA </t>
  </si>
  <si>
    <t xml:space="preserve">OSNOVNA ŠKOLA BOROVO </t>
  </si>
  <si>
    <t>Trg palih boraca 30</t>
  </si>
  <si>
    <t xml:space="preserve">32227 Borovo </t>
  </si>
  <si>
    <t>Ljiljana Sremac</t>
  </si>
  <si>
    <t>PREDMET: MLIJEKO I MLIJEČNI PROIZVODI</t>
  </si>
  <si>
    <t>PREDMET: NAPITCI</t>
  </si>
  <si>
    <t>GRUPE:  Mlijeko</t>
  </si>
  <si>
    <t>GRUPE:  Biljni čajevi</t>
  </si>
  <si>
    <t xml:space="preserve">PREDMET: KRUH I KRUŠNI PROIZVODI </t>
  </si>
  <si>
    <t xml:space="preserve">GRUPE: Kruh </t>
  </si>
  <si>
    <t>PREDMET: SVJEŽE VOĆE I POVRĆE</t>
  </si>
  <si>
    <t>GRUPE: Voće (jabuke, mandarine, kruške i ostalo voće)</t>
  </si>
  <si>
    <t xml:space="preserve">PREDMET: MESO I MESNI PROIZVODI </t>
  </si>
  <si>
    <t xml:space="preserve">PREDMET: NAMAZI </t>
  </si>
  <si>
    <t xml:space="preserve">GRUPE: Pašteta </t>
  </si>
  <si>
    <t xml:space="preserve">              Margarin</t>
  </si>
  <si>
    <t xml:space="preserve">              Čokoladni namazi (eurokrem)</t>
  </si>
  <si>
    <t xml:space="preserve">Grupe: Pizza </t>
  </si>
  <si>
    <t xml:space="preserve">           Hot dog (hrenovka u tijestu)</t>
  </si>
  <si>
    <t xml:space="preserve">           Hamburger</t>
  </si>
  <si>
    <t xml:space="preserve">           Burek</t>
  </si>
  <si>
    <t xml:space="preserve">              Krušni proizvodi (peciva )</t>
  </si>
  <si>
    <t xml:space="preserve">               Povrće (krastavci i ostalo)</t>
  </si>
  <si>
    <t>GRUPE: Piletina i puretina (salame)</t>
  </si>
  <si>
    <t xml:space="preserve">           Buhtla čokolada </t>
  </si>
  <si>
    <t xml:space="preserve">               Mliječni proizvodi -jogurt</t>
  </si>
  <si>
    <t xml:space="preserve">               Mliječni proizvodi - sir trapist</t>
  </si>
  <si>
    <t xml:space="preserve">               Bezalkohola pića (sokovi)</t>
  </si>
  <si>
    <t xml:space="preserve">SLUŽBENA PUTOVANJA </t>
  </si>
  <si>
    <t>Dnevnice za službeni put u zemlji
(stručni seminari, izleti, ekskurzije, škola u prirodi)</t>
  </si>
  <si>
    <t>Naknade za smještaj na službenom putu u zemlji</t>
  </si>
  <si>
    <t xml:space="preserve">               Mliječni proizvodi - ABC sir </t>
  </si>
  <si>
    <t xml:space="preserve">PEDAGOŠKA DOKUMENTACIJA </t>
  </si>
  <si>
    <t>MATERIJAL ZA HIGIJENSKE POTREBE I NJEGU</t>
  </si>
  <si>
    <t>SREDSTVA I MATERIJALI ZA ODRŽAVANJE ČISTOĆE U ŠKOLI I SPORTSKOJ DVORANI ( sapuni, deterdženti, WC osvježivači, kiseline i slično)</t>
  </si>
  <si>
    <t>Toalenti papir, papirni ručnici, ubrusi, salvete i ostali materijal za higijenske potrebe i njegu</t>
  </si>
  <si>
    <t>PLIN (U BOCI ZA ŠKOLSKU KUHINJU i SPREMAČICE)</t>
  </si>
  <si>
    <t>BENZIN (za motornu kosilicu i trimer za košnju trave)</t>
  </si>
  <si>
    <t>LABORATORIJSKE USLUGE (sanitarni pregled školske kuharice)</t>
  </si>
  <si>
    <t>VETERINARSKE USLUGE (mikrobiol. otisak pločica u školskoj kuhinji)</t>
  </si>
  <si>
    <t>USLUGE BANAKA (provizija banke po žiro-računu škole)</t>
  </si>
  <si>
    <t xml:space="preserve">               Svinjetina (salame-posebna salama)</t>
  </si>
  <si>
    <t>3.1.1.</t>
  </si>
  <si>
    <t>3.1.2.</t>
  </si>
  <si>
    <t>3.1.3.</t>
  </si>
  <si>
    <t>3.1.4.</t>
  </si>
  <si>
    <t>5.2.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</si>
  <si>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</si>
  <si>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</si>
  <si>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</si>
  <si>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</si>
  <si>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</si>
  <si>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</si>
  <si>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</si>
  <si>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</si>
  <si>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</si>
  <si>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</si>
  <si>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</si>
  <si>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</si>
  <si>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</si>
  <si>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</si>
  <si>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</si>
  <si>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</si>
  <si>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</si>
  <si>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</si>
  <si>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</si>
  <si>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</si>
  <si>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9.6.3.</t>
  </si>
  <si>
    <t>9.7.</t>
  </si>
  <si>
    <t>9.7.1.</t>
  </si>
  <si>
    <t>9.7.2.</t>
  </si>
  <si>
    <t>9.7.3.</t>
  </si>
  <si>
    <t>9.7.4.</t>
  </si>
  <si>
    <t>9.7.5.</t>
  </si>
  <si>
    <t>14.1.</t>
  </si>
  <si>
    <t>14.2.</t>
  </si>
  <si>
    <t>14.3.</t>
  </si>
  <si>
    <t>14.4.</t>
  </si>
  <si>
    <t>14.5.</t>
  </si>
  <si>
    <t>14.6.</t>
  </si>
  <si>
    <t>18.1.</t>
  </si>
  <si>
    <t>18.2.</t>
  </si>
  <si>
    <t>18.3.</t>
  </si>
  <si>
    <t>18.4.</t>
  </si>
  <si>
    <t>18.4.1.</t>
  </si>
  <si>
    <t>18.4.2.</t>
  </si>
  <si>
    <t>19.1.</t>
  </si>
  <si>
    <t>19.2.</t>
  </si>
  <si>
    <t>19.3.</t>
  </si>
  <si>
    <t>19.4.</t>
  </si>
  <si>
    <t>34.1</t>
  </si>
  <si>
    <t xml:space="preserve">Bagatelna nabava-direktno putem narudžbenice </t>
  </si>
  <si>
    <t>Postupak javne nabave provodi:Vukovarsko-srijemska županija
(dalje:Osnivač)</t>
  </si>
  <si>
    <t>Osnivač</t>
  </si>
  <si>
    <t>Bagatelna nabava-putem ugovora</t>
  </si>
  <si>
    <t xml:space="preserve">Postupak javne nabave provodi:Ministarstvo znanosti i obrazovanja </t>
  </si>
  <si>
    <t>U planu nabave sve su usluge, robe i artikli raznovrsni u skladu s člankom 79. stavak 1. Zakona o javnoj nabavi (javni naručitelj određuje predmet i grupe nabave),</t>
  </si>
  <si>
    <t xml:space="preserve">Bagatelna nabava </t>
  </si>
  <si>
    <t>3.1.5.</t>
  </si>
  <si>
    <t xml:space="preserve">Pravilnika o nabavi roba i usluga bagatelne vrijednosti te proceduri ugovaranja od 27.10.2014., te članaka 62. i 75. Statuta OŠ Borovo-Borovo </t>
  </si>
  <si>
    <t>USLUGE AŽURIRANJA RAČUNALNIH BAZA
Leiprinka-program tajništvo škole i financijsko knjigovodstvo za računovodstvo škole, Geass-održavanje informatičkog sustava)</t>
  </si>
  <si>
    <t>Na temelju Zakona o javnoj nabavi NN 120/16 objavljenog 01.01.2017., Uredbe o postupku nabave roba,radova i usluga male vrijednosti (NN 14/02),</t>
  </si>
  <si>
    <t>OSTALI NESPOMENUTI FINANCIJSKI RASHODI</t>
  </si>
  <si>
    <t>OSTALI NESPOMENUTI FINANCIJSKI RASHODI (POMOĆNIK U NASTAVI)</t>
  </si>
  <si>
    <t>Općina Borovo</t>
  </si>
  <si>
    <t xml:space="preserve">Klasa: </t>
  </si>
  <si>
    <t xml:space="preserve">Ur.broj: </t>
  </si>
  <si>
    <t>9.7.6.</t>
  </si>
  <si>
    <t xml:space="preserve">           Kroasan</t>
  </si>
  <si>
    <t xml:space="preserve">Sredstva za realizaciju ovog plana osiguravaju se iz Županijskog proračuna,proračuna Općine Borovo, sredstava Ministarstva znanosti, obrazovanja i športa (samo za nabavu </t>
  </si>
  <si>
    <t xml:space="preserve">školske lektire po Odluci) te prihoda ostvarenih po posebnim propisima za posebne namjene i pomoći i vlastitih prihoda ostvarenih na tržištu (iznajmljivanje školskog </t>
  </si>
  <si>
    <t>U Borovu,  30.12.2019. godine</t>
  </si>
  <si>
    <t>Trg palih boraca 30, a sukladno Financijskom planu za 2020. godinu, na prijedlog ravnatelja,  Školski odbor na sjednici održanoj 30.12.2019.godine,  donosi</t>
  </si>
  <si>
    <t xml:space="preserve">PLAN NABAVE ZA 2020. GODINU </t>
  </si>
  <si>
    <t>prostora).Ova Odluka o usvajanju Plana nabave za 2020. godine stupa na snagu danom donošenja, a objavit će se na oglasnoj ploči  i Web stanici Škole i na EOJN.</t>
  </si>
  <si>
    <t>USLUGE PLATNOG PROMETA (Fina e kartice i usluga e-račun)</t>
  </si>
  <si>
    <t>Prema Odluci MZO 3.000,00kn</t>
  </si>
  <si>
    <t>Ukupno prema Financijskom planu za 2020. godinu:</t>
  </si>
  <si>
    <t>STROJEVI</t>
  </si>
  <si>
    <t xml:space="preserve">           Pecivo sa šunkom i sirom</t>
  </si>
  <si>
    <t>EKSKURZIJE (ŠKOLA U PRIRODI I TARA ZA OSME RAZREDE)</t>
  </si>
  <si>
    <t>te se uklapaju u iznos sredstava prema Financijskom planu za 2020. godinu u ukupnom iznosu od  860.041,00 kn.</t>
  </si>
  <si>
    <t>003-06/19-01/22</t>
  </si>
  <si>
    <t>2188-87-01-19-1</t>
  </si>
  <si>
    <t>Financijski 
plan za 
2020.(sa PDV-om)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</si>
</sst>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12" fillId="36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0" fontId="9" fillId="36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6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6" fontId="9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6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12" fillId="36" borderId="10" xfId="0" applyFont="1" applyFill="1" applyBorder="1" applyAlignment="1">
      <alignment vertical="top" wrapText="1"/>
    </xf>
    <xf numFmtId="4" fontId="8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/>
    </xf>
    <xf numFmtId="4" fontId="9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8" fillId="20" borderId="10" xfId="0" applyFont="1" applyFill="1" applyBorder="1" applyAlignment="1">
      <alignment vertical="top" wrapText="1"/>
    </xf>
    <xf numFmtId="4" fontId="12" fillId="20" borderId="10" xfId="0" applyNumberFormat="1" applyFont="1" applyFill="1" applyBorder="1" applyAlignment="1">
      <alignment wrapText="1"/>
    </xf>
    <xf numFmtId="4" fontId="8" fillId="20" borderId="10" xfId="0" applyNumberFormat="1" applyFont="1" applyFill="1" applyBorder="1" applyAlignment="1">
      <alignment wrapText="1"/>
    </xf>
    <xf numFmtId="0" fontId="8" fillId="20" borderId="10" xfId="0" applyFont="1" applyFill="1" applyBorder="1" applyAlignment="1">
      <alignment vertical="top" wrapText="1"/>
    </xf>
    <xf numFmtId="4" fontId="8" fillId="20" borderId="10" xfId="0" applyNumberFormat="1" applyFont="1" applyFill="1" applyBorder="1" applyAlignment="1">
      <alignment wrapText="1"/>
    </xf>
    <xf numFmtId="0" fontId="8" fillId="20" borderId="10" xfId="0" applyFont="1" applyFill="1" applyBorder="1" applyAlignment="1">
      <alignment/>
    </xf>
    <xf numFmtId="4" fontId="8" fillId="20" borderId="10" xfId="0" applyNumberFormat="1" applyFont="1" applyFill="1" applyBorder="1" applyAlignment="1">
      <alignment/>
    </xf>
    <xf numFmtId="0" fontId="9" fillId="20" borderId="10" xfId="0" applyFont="1" applyFill="1" applyBorder="1" applyAlignment="1">
      <alignment/>
    </xf>
    <xf numFmtId="4" fontId="9" fillId="20" borderId="10" xfId="0" applyNumberFormat="1" applyFont="1" applyFill="1" applyBorder="1" applyAlignment="1">
      <alignment/>
    </xf>
    <xf numFmtId="0" fontId="8" fillId="20" borderId="10" xfId="0" applyFont="1" applyFill="1" applyBorder="1" applyAlignment="1">
      <alignment/>
    </xf>
    <xf numFmtId="4" fontId="8" fillId="2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4" fontId="0" fillId="0" borderId="0" xfId="0" applyNumberFormat="1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27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20000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30</v>
      </c>
      <c r="G13" s="9">
        <v>10000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10000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G17+G25+G29</f>
        <v>113000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SUM(G19:G24)</f>
        <v>52000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18000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4</v>
      </c>
      <c r="G19" s="9">
        <v>6000</v>
      </c>
      <c r="H19" s="8"/>
    </row>
    <row r="20" spans="1:8" ht="15" customHeight="1">
      <c r="A20" s="8" t="s">
        <v>135</v>
      </c>
      <c r="B20" s="8"/>
      <c r="C20" s="8"/>
      <c r="D20" s="8"/>
      <c r="E20" s="8"/>
      <c r="F20" s="6" t="s">
        <v>37</v>
      </c>
      <c r="G20" s="9">
        <v>10000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5</v>
      </c>
      <c r="G21" s="9">
        <v>20000</v>
      </c>
      <c r="H21" s="8"/>
    </row>
    <row r="22" spans="1:8" ht="20.25" customHeight="1">
      <c r="A22" s="8" t="s">
        <v>137</v>
      </c>
      <c r="B22" s="8"/>
      <c r="C22" s="8"/>
      <c r="D22" s="8"/>
      <c r="E22" s="8"/>
      <c r="F22" s="6" t="s">
        <v>6</v>
      </c>
      <c r="G22" s="9">
        <v>8000</v>
      </c>
      <c r="H22" s="8"/>
    </row>
    <row r="23" spans="1:8" ht="15.75">
      <c r="A23" s="8" t="s">
        <v>138</v>
      </c>
      <c r="B23" s="8"/>
      <c r="C23" s="8"/>
      <c r="D23" s="8"/>
      <c r="E23" s="8"/>
      <c r="F23" s="6" t="s">
        <v>7</v>
      </c>
      <c r="G23" s="9">
        <v>3000</v>
      </c>
      <c r="H23" s="8"/>
    </row>
    <row r="24" spans="1:8" ht="15.75">
      <c r="A24" s="8" t="s">
        <v>139</v>
      </c>
      <c r="B24" s="8"/>
      <c r="C24" s="8"/>
      <c r="D24" s="8"/>
      <c r="E24" s="8"/>
      <c r="F24" s="6" t="s">
        <v>33</v>
      </c>
      <c r="G24" s="9">
        <v>5000</v>
      </c>
      <c r="H24" s="8"/>
    </row>
    <row r="25" spans="1:8" ht="31.5">
      <c r="A25" s="7">
        <v>3</v>
      </c>
      <c r="B25" s="7"/>
      <c r="C25" s="7"/>
      <c r="D25" s="7"/>
      <c r="E25" s="8">
        <v>32212</v>
      </c>
      <c r="F25" s="7" t="s">
        <v>8</v>
      </c>
      <c r="G25" s="10">
        <f>SUM(G26:G28)</f>
        <v>17000</v>
      </c>
      <c r="H25" s="7" t="s">
        <v>175</v>
      </c>
    </row>
    <row r="26" spans="1:8" ht="15.75">
      <c r="A26" s="8" t="s">
        <v>13</v>
      </c>
      <c r="B26" s="8"/>
      <c r="C26" s="8"/>
      <c r="D26" s="8"/>
      <c r="E26" s="8"/>
      <c r="F26" s="6" t="s">
        <v>10</v>
      </c>
      <c r="G26" s="9">
        <v>8000</v>
      </c>
      <c r="H26" s="8"/>
    </row>
    <row r="27" spans="1:8" ht="15.75">
      <c r="A27" s="8" t="s">
        <v>15</v>
      </c>
      <c r="B27" s="8"/>
      <c r="C27" s="8"/>
      <c r="D27" s="8"/>
      <c r="E27" s="8"/>
      <c r="F27" s="6" t="s">
        <v>11</v>
      </c>
      <c r="G27" s="9">
        <v>4000</v>
      </c>
      <c r="H27" s="8"/>
    </row>
    <row r="28" spans="1:8" ht="20.25" customHeight="1">
      <c r="A28" s="8" t="s">
        <v>140</v>
      </c>
      <c r="B28" s="8"/>
      <c r="C28" s="8"/>
      <c r="D28" s="8"/>
      <c r="E28" s="8"/>
      <c r="F28" s="6" t="s">
        <v>12</v>
      </c>
      <c r="G28" s="9">
        <v>5000</v>
      </c>
      <c r="H28" s="8"/>
    </row>
    <row r="29" spans="1:8" ht="31.5">
      <c r="A29" s="7">
        <v>4</v>
      </c>
      <c r="B29" s="7"/>
      <c r="C29" s="7"/>
      <c r="D29" s="7"/>
      <c r="E29" s="8">
        <v>32214</v>
      </c>
      <c r="F29" s="7" t="s">
        <v>41</v>
      </c>
      <c r="G29" s="10">
        <f>SUM(G30:G34)</f>
        <v>44000</v>
      </c>
      <c r="H29" s="7" t="s">
        <v>175</v>
      </c>
    </row>
    <row r="30" spans="1:8" ht="19.5" customHeight="1">
      <c r="A30" s="8" t="s">
        <v>141</v>
      </c>
      <c r="B30" s="8"/>
      <c r="C30" s="8"/>
      <c r="D30" s="8"/>
      <c r="E30" s="8"/>
      <c r="F30" s="6" t="s">
        <v>14</v>
      </c>
      <c r="G30" s="9">
        <v>10000</v>
      </c>
      <c r="H30" s="8"/>
    </row>
    <row r="31" spans="1:8" ht="19.5" customHeight="1">
      <c r="A31" s="8" t="s">
        <v>142</v>
      </c>
      <c r="B31" s="8"/>
      <c r="C31" s="8"/>
      <c r="D31" s="8"/>
      <c r="E31" s="8"/>
      <c r="F31" s="6" t="s">
        <v>38</v>
      </c>
      <c r="G31" s="9">
        <v>15000</v>
      </c>
      <c r="H31" s="8"/>
    </row>
    <row r="32" spans="1:8" ht="15.75">
      <c r="A32" s="8" t="s">
        <v>143</v>
      </c>
      <c r="B32" s="8"/>
      <c r="C32" s="8"/>
      <c r="D32" s="8"/>
      <c r="E32" s="8"/>
      <c r="F32" s="6" t="s">
        <v>39</v>
      </c>
      <c r="G32" s="9">
        <v>10000</v>
      </c>
      <c r="H32" s="8"/>
    </row>
    <row r="33" spans="1:8" ht="35.25" customHeight="1">
      <c r="A33" s="7">
        <v>5</v>
      </c>
      <c r="B33" s="7"/>
      <c r="C33" s="7"/>
      <c r="D33" s="7"/>
      <c r="E33" s="8">
        <v>32215</v>
      </c>
      <c r="F33" s="7" t="s">
        <v>35</v>
      </c>
      <c r="G33" s="9">
        <v>7000</v>
      </c>
      <c r="H33" s="7" t="s">
        <v>175</v>
      </c>
    </row>
    <row r="34" spans="1:8" ht="31.5">
      <c r="A34" s="7">
        <v>6</v>
      </c>
      <c r="B34" s="8"/>
      <c r="C34" s="8"/>
      <c r="D34" s="8"/>
      <c r="E34" s="8">
        <v>32219</v>
      </c>
      <c r="F34" s="7" t="s">
        <v>40</v>
      </c>
      <c r="G34" s="9">
        <v>2000</v>
      </c>
      <c r="H34" s="8"/>
    </row>
    <row r="35" spans="1:8" ht="31.5">
      <c r="A35" s="8"/>
      <c r="B35" s="8"/>
      <c r="C35" s="8"/>
      <c r="D35" s="5">
        <v>3222</v>
      </c>
      <c r="E35" s="5"/>
      <c r="F35" s="5" t="s">
        <v>42</v>
      </c>
      <c r="G35" s="38">
        <f>G36</f>
        <v>130000</v>
      </c>
      <c r="H35" s="7" t="s">
        <v>175</v>
      </c>
    </row>
    <row r="36" spans="1:8" ht="15.75">
      <c r="A36" s="7">
        <v>7</v>
      </c>
      <c r="B36" s="8"/>
      <c r="C36" s="8"/>
      <c r="D36" s="8"/>
      <c r="E36" s="7">
        <v>32224</v>
      </c>
      <c r="F36" s="7" t="s">
        <v>43</v>
      </c>
      <c r="G36" s="10">
        <f>SUM(G38:G43)</f>
        <v>130000</v>
      </c>
      <c r="H36" s="8"/>
    </row>
    <row r="37" spans="1:8" ht="15.75">
      <c r="A37" s="32" t="s">
        <v>144</v>
      </c>
      <c r="B37" s="8"/>
      <c r="C37" s="8"/>
      <c r="D37" s="8"/>
      <c r="E37" s="7"/>
      <c r="F37" s="6" t="s">
        <v>44</v>
      </c>
      <c r="G37" s="9">
        <v>20000</v>
      </c>
      <c r="H37" s="8"/>
    </row>
    <row r="38" spans="1:8" ht="15.75">
      <c r="A38" s="8" t="s">
        <v>145</v>
      </c>
      <c r="B38" s="8"/>
      <c r="C38" s="8"/>
      <c r="D38" s="8"/>
      <c r="E38" s="7"/>
      <c r="F38" s="6" t="s">
        <v>45</v>
      </c>
      <c r="G38" s="9">
        <v>5000</v>
      </c>
      <c r="H38" s="8"/>
    </row>
    <row r="39" spans="1:8" ht="15.75">
      <c r="A39" s="8" t="s">
        <v>146</v>
      </c>
      <c r="B39" s="8"/>
      <c r="C39" s="8"/>
      <c r="D39" s="8"/>
      <c r="E39" s="7"/>
      <c r="F39" s="6" t="s">
        <v>46</v>
      </c>
      <c r="G39" s="9">
        <v>20000</v>
      </c>
      <c r="H39" s="8"/>
    </row>
    <row r="40" spans="1:8" ht="15.75">
      <c r="A40" s="8" t="s">
        <v>147</v>
      </c>
      <c r="B40" s="8"/>
      <c r="C40" s="8"/>
      <c r="D40" s="8"/>
      <c r="E40" s="7"/>
      <c r="F40" s="6" t="s">
        <v>47</v>
      </c>
      <c r="G40" s="9">
        <v>50000</v>
      </c>
      <c r="H40" s="8"/>
    </row>
    <row r="41" spans="1:8" ht="15.75">
      <c r="A41" s="8" t="s">
        <v>148</v>
      </c>
      <c r="B41" s="8"/>
      <c r="C41" s="8"/>
      <c r="D41" s="8"/>
      <c r="E41" s="7"/>
      <c r="F41" s="6" t="s">
        <v>48</v>
      </c>
      <c r="G41" s="9">
        <v>10000</v>
      </c>
      <c r="H41" s="8"/>
    </row>
    <row r="42" spans="1:8" ht="15.75">
      <c r="A42" s="8" t="s">
        <v>149</v>
      </c>
      <c r="B42" s="8"/>
      <c r="C42" s="8"/>
      <c r="D42" s="8"/>
      <c r="E42" s="7"/>
      <c r="F42" s="6" t="s">
        <v>49</v>
      </c>
      <c r="G42" s="9">
        <v>35000</v>
      </c>
      <c r="H42" s="8"/>
    </row>
    <row r="43" spans="1:8" ht="15.75">
      <c r="A43" s="8" t="s">
        <v>150</v>
      </c>
      <c r="B43" s="8"/>
      <c r="C43" s="8"/>
      <c r="D43" s="8"/>
      <c r="E43" s="7"/>
      <c r="F43" s="6" t="s">
        <v>50</v>
      </c>
      <c r="G43" s="9">
        <v>10000</v>
      </c>
      <c r="H43" s="8"/>
    </row>
    <row r="44" spans="1:8" ht="31.5">
      <c r="A44" s="8"/>
      <c r="B44" s="8"/>
      <c r="C44" s="8"/>
      <c r="D44" s="5">
        <v>3223</v>
      </c>
      <c r="E44" s="5"/>
      <c r="F44" s="5" t="s">
        <v>51</v>
      </c>
      <c r="G44" s="38">
        <f>SUM(G45:G48)</f>
        <v>59000</v>
      </c>
      <c r="H44" s="7" t="s">
        <v>175</v>
      </c>
    </row>
    <row r="45" spans="1:8" ht="15.75">
      <c r="A45" s="7">
        <v>8</v>
      </c>
      <c r="B45" s="8"/>
      <c r="C45" s="8"/>
      <c r="D45" s="8"/>
      <c r="E45" s="8">
        <v>32231</v>
      </c>
      <c r="F45" s="6" t="s">
        <v>52</v>
      </c>
      <c r="G45" s="9">
        <v>55000</v>
      </c>
      <c r="H45" s="8"/>
    </row>
    <row r="46" spans="1:8" ht="15.75">
      <c r="A46" s="7">
        <v>9</v>
      </c>
      <c r="B46" s="8"/>
      <c r="C46" s="8"/>
      <c r="D46" s="8"/>
      <c r="E46" s="8">
        <v>32233</v>
      </c>
      <c r="F46" s="6" t="s">
        <v>86</v>
      </c>
      <c r="G46" s="9">
        <v>2000</v>
      </c>
      <c r="H46" s="8"/>
    </row>
    <row r="47" spans="1:8" ht="31.5">
      <c r="A47" s="7">
        <v>10</v>
      </c>
      <c r="B47" s="8"/>
      <c r="C47" s="8"/>
      <c r="D47" s="8"/>
      <c r="E47" s="8">
        <v>32234</v>
      </c>
      <c r="F47" s="6" t="s">
        <v>53</v>
      </c>
      <c r="G47" s="9">
        <v>0</v>
      </c>
      <c r="H47" s="7" t="s">
        <v>177</v>
      </c>
    </row>
    <row r="48" spans="1:8" ht="15.75">
      <c r="A48" s="8" t="s">
        <v>151</v>
      </c>
      <c r="B48" s="8"/>
      <c r="C48" s="8"/>
      <c r="D48" s="8"/>
      <c r="E48" s="8">
        <v>322341</v>
      </c>
      <c r="F48" s="6" t="s">
        <v>54</v>
      </c>
      <c r="G48" s="9">
        <v>2000</v>
      </c>
      <c r="H48" s="8"/>
    </row>
    <row r="49" spans="1:8" ht="31.5">
      <c r="A49" s="8"/>
      <c r="B49" s="8"/>
      <c r="C49" s="8"/>
      <c r="D49" s="5">
        <v>3224</v>
      </c>
      <c r="E49" s="5"/>
      <c r="F49" s="5" t="s">
        <v>59</v>
      </c>
      <c r="G49" s="38">
        <f>G50+G57+G64</f>
        <v>42800</v>
      </c>
      <c r="H49" s="7" t="s">
        <v>175</v>
      </c>
    </row>
    <row r="50" spans="1:8" ht="31.5">
      <c r="A50" s="7">
        <v>11</v>
      </c>
      <c r="B50" s="7"/>
      <c r="C50" s="7"/>
      <c r="D50" s="7"/>
      <c r="E50" s="8">
        <v>32241</v>
      </c>
      <c r="F50" s="7" t="s">
        <v>60</v>
      </c>
      <c r="G50" s="10">
        <f>SUM(G51:G56)</f>
        <v>22800</v>
      </c>
      <c r="H50" s="7"/>
    </row>
    <row r="51" spans="1:8" ht="15.75">
      <c r="A51" s="8" t="s">
        <v>152</v>
      </c>
      <c r="B51" s="8"/>
      <c r="C51" s="8"/>
      <c r="D51" s="8"/>
      <c r="E51" s="8"/>
      <c r="F51" s="6" t="s">
        <v>16</v>
      </c>
      <c r="G51" s="9">
        <v>4800</v>
      </c>
      <c r="H51" s="8"/>
    </row>
    <row r="52" spans="1:8" ht="15.75">
      <c r="A52" s="8" t="s">
        <v>153</v>
      </c>
      <c r="B52" s="8"/>
      <c r="C52" s="8"/>
      <c r="D52" s="8"/>
      <c r="E52" s="8"/>
      <c r="F52" s="6" t="s">
        <v>17</v>
      </c>
      <c r="G52" s="9">
        <v>3000</v>
      </c>
      <c r="H52" s="8"/>
    </row>
    <row r="53" spans="1:8" ht="15.75">
      <c r="A53" s="8" t="s">
        <v>154</v>
      </c>
      <c r="B53" s="8"/>
      <c r="C53" s="8"/>
      <c r="D53" s="8"/>
      <c r="E53" s="8"/>
      <c r="F53" s="6" t="s">
        <v>18</v>
      </c>
      <c r="G53" s="9">
        <v>1000</v>
      </c>
      <c r="H53" s="8"/>
    </row>
    <row r="54" spans="1:8" ht="15.75">
      <c r="A54" s="33" t="s">
        <v>156</v>
      </c>
      <c r="B54" s="8"/>
      <c r="C54" s="8"/>
      <c r="D54" s="8"/>
      <c r="E54" s="8"/>
      <c r="F54" s="6" t="s">
        <v>19</v>
      </c>
      <c r="G54" s="9">
        <v>5000</v>
      </c>
      <c r="H54" s="8"/>
    </row>
    <row r="55" spans="1:8" ht="15.75">
      <c r="A55" s="8" t="s">
        <v>155</v>
      </c>
      <c r="B55" s="8"/>
      <c r="C55" s="8"/>
      <c r="D55" s="8"/>
      <c r="E55" s="8"/>
      <c r="F55" s="6" t="s">
        <v>20</v>
      </c>
      <c r="G55" s="9">
        <v>2000</v>
      </c>
      <c r="H55" s="8"/>
    </row>
    <row r="56" spans="1:8" ht="19.5" customHeight="1">
      <c r="A56" s="33" t="s">
        <v>157</v>
      </c>
      <c r="B56" s="8"/>
      <c r="C56" s="8"/>
      <c r="D56" s="8"/>
      <c r="E56" s="8"/>
      <c r="F56" s="6" t="s">
        <v>21</v>
      </c>
      <c r="G56" s="9">
        <v>7000</v>
      </c>
      <c r="H56" s="8"/>
    </row>
    <row r="57" spans="1:8" ht="31.5">
      <c r="A57" s="7">
        <v>12</v>
      </c>
      <c r="B57" s="7"/>
      <c r="C57" s="7"/>
      <c r="D57" s="7"/>
      <c r="E57" s="8">
        <v>32242</v>
      </c>
      <c r="F57" s="7" t="s">
        <v>61</v>
      </c>
      <c r="G57" s="10">
        <f>SUM(G58:G63)</f>
        <v>17000</v>
      </c>
      <c r="H57" s="7" t="s">
        <v>175</v>
      </c>
    </row>
    <row r="58" spans="1:8" ht="15.75">
      <c r="A58" s="8" t="s">
        <v>158</v>
      </c>
      <c r="B58" s="8"/>
      <c r="C58" s="8"/>
      <c r="D58" s="8"/>
      <c r="E58" s="8"/>
      <c r="F58" s="6" t="s">
        <v>22</v>
      </c>
      <c r="G58" s="9">
        <v>3000</v>
      </c>
      <c r="H58" s="8"/>
    </row>
    <row r="59" spans="1:8" ht="15.75">
      <c r="A59" s="8" t="s">
        <v>159</v>
      </c>
      <c r="B59" s="8"/>
      <c r="C59" s="8"/>
      <c r="D59" s="8"/>
      <c r="E59" s="8"/>
      <c r="F59" s="6" t="s">
        <v>62</v>
      </c>
      <c r="G59" s="9">
        <v>6000</v>
      </c>
      <c r="H59" s="8"/>
    </row>
    <row r="60" spans="1:8" ht="15.75">
      <c r="A60" s="8" t="s">
        <v>160</v>
      </c>
      <c r="B60" s="8"/>
      <c r="C60" s="8"/>
      <c r="D60" s="8"/>
      <c r="E60" s="8"/>
      <c r="F60" s="6" t="s">
        <v>63</v>
      </c>
      <c r="G60" s="9">
        <v>2000</v>
      </c>
      <c r="H60" s="8"/>
    </row>
    <row r="61" spans="1:8" ht="15.75">
      <c r="A61" s="8" t="s">
        <v>161</v>
      </c>
      <c r="B61" s="8"/>
      <c r="C61" s="8"/>
      <c r="D61" s="8"/>
      <c r="E61" s="8"/>
      <c r="F61" s="6" t="s">
        <v>23</v>
      </c>
      <c r="G61" s="9">
        <v>1000</v>
      </c>
      <c r="H61" s="8"/>
    </row>
    <row r="62" spans="1:8" ht="15.75">
      <c r="A62" s="8" t="s">
        <v>162</v>
      </c>
      <c r="B62" s="8"/>
      <c r="C62" s="8"/>
      <c r="D62" s="8"/>
      <c r="E62" s="8"/>
      <c r="F62" s="6" t="s">
        <v>64</v>
      </c>
      <c r="G62" s="9">
        <v>3000</v>
      </c>
      <c r="H62" s="8"/>
    </row>
    <row r="63" spans="1:8" ht="15.75">
      <c r="A63" s="8" t="s">
        <v>163</v>
      </c>
      <c r="B63" s="8"/>
      <c r="C63" s="8"/>
      <c r="D63" s="8"/>
      <c r="E63" s="8"/>
      <c r="F63" s="6" t="s">
        <v>24</v>
      </c>
      <c r="G63" s="9">
        <v>2000</v>
      </c>
      <c r="H63" s="8"/>
    </row>
    <row r="64" spans="1:8" ht="31.5">
      <c r="A64" s="34">
        <v>13</v>
      </c>
      <c r="B64" s="11"/>
      <c r="C64" s="11"/>
      <c r="D64" s="11"/>
      <c r="E64" s="12">
        <v>32244</v>
      </c>
      <c r="F64" s="13" t="s">
        <v>65</v>
      </c>
      <c r="G64" s="37">
        <v>3000</v>
      </c>
      <c r="H64" s="11"/>
    </row>
    <row r="65" spans="1:8" ht="31.5">
      <c r="A65" s="11"/>
      <c r="B65" s="11"/>
      <c r="C65" s="11"/>
      <c r="D65" s="19">
        <v>3225</v>
      </c>
      <c r="E65" s="20"/>
      <c r="F65" s="5" t="s">
        <v>66</v>
      </c>
      <c r="G65" s="39">
        <f>G66</f>
        <v>15000</v>
      </c>
      <c r="H65" s="7" t="s">
        <v>175</v>
      </c>
    </row>
    <row r="66" spans="1:8" ht="15.75">
      <c r="A66" s="34">
        <v>14</v>
      </c>
      <c r="B66" s="11"/>
      <c r="C66" s="11"/>
      <c r="D66" s="11"/>
      <c r="E66" s="12">
        <v>32251</v>
      </c>
      <c r="F66" s="21" t="s">
        <v>66</v>
      </c>
      <c r="G66" s="35">
        <v>15000</v>
      </c>
      <c r="H66" s="11"/>
    </row>
    <row r="67" spans="1:8" ht="19.5">
      <c r="A67" s="11"/>
      <c r="B67" s="11"/>
      <c r="C67" s="22">
        <v>323</v>
      </c>
      <c r="D67" s="23"/>
      <c r="E67" s="23"/>
      <c r="F67" s="23" t="s">
        <v>67</v>
      </c>
      <c r="G67" s="35"/>
      <c r="H67" s="11"/>
    </row>
    <row r="68" spans="1:8" ht="15.75">
      <c r="A68" s="34">
        <v>15</v>
      </c>
      <c r="B68" s="11"/>
      <c r="C68" s="11"/>
      <c r="D68" s="19">
        <v>3231</v>
      </c>
      <c r="E68" s="24"/>
      <c r="F68" s="24" t="s">
        <v>68</v>
      </c>
      <c r="G68" s="39">
        <f>SUM(G69:G71)</f>
        <v>24000</v>
      </c>
      <c r="H68" s="7" t="s">
        <v>178</v>
      </c>
    </row>
    <row r="69" spans="1:8" ht="15.75">
      <c r="A69" s="12" t="s">
        <v>164</v>
      </c>
      <c r="B69" s="11"/>
      <c r="C69" s="11"/>
      <c r="D69" s="11"/>
      <c r="E69" s="12">
        <v>32311</v>
      </c>
      <c r="F69" s="21" t="s">
        <v>69</v>
      </c>
      <c r="G69" s="35">
        <v>20000</v>
      </c>
      <c r="H69" s="11"/>
    </row>
    <row r="70" spans="1:8" ht="15.75">
      <c r="A70" s="12" t="s">
        <v>165</v>
      </c>
      <c r="B70" s="11"/>
      <c r="C70" s="11"/>
      <c r="D70" s="11"/>
      <c r="E70" s="12">
        <v>32312</v>
      </c>
      <c r="F70" s="21" t="s">
        <v>70</v>
      </c>
      <c r="G70" s="35">
        <v>2000</v>
      </c>
      <c r="H70" s="11"/>
    </row>
    <row r="71" spans="1:8" ht="15.75">
      <c r="A71" s="12" t="s">
        <v>166</v>
      </c>
      <c r="B71" s="11"/>
      <c r="C71" s="11"/>
      <c r="D71" s="11"/>
      <c r="E71" s="12">
        <v>32313</v>
      </c>
      <c r="F71" s="21" t="s">
        <v>71</v>
      </c>
      <c r="G71" s="35">
        <v>2000</v>
      </c>
      <c r="H71" s="11"/>
    </row>
    <row r="72" spans="1:8" ht="15.75">
      <c r="A72" s="12" t="s">
        <v>167</v>
      </c>
      <c r="B72" s="11"/>
      <c r="C72" s="11"/>
      <c r="D72" s="11"/>
      <c r="E72" s="12">
        <v>32319</v>
      </c>
      <c r="F72" s="21" t="s">
        <v>72</v>
      </c>
      <c r="G72" s="35"/>
      <c r="H72" s="11"/>
    </row>
    <row r="73" spans="1:8" ht="31.5">
      <c r="A73" s="12" t="s">
        <v>168</v>
      </c>
      <c r="B73" s="11"/>
      <c r="C73" s="11"/>
      <c r="D73" s="11"/>
      <c r="E73" s="12"/>
      <c r="F73" s="21" t="s">
        <v>179</v>
      </c>
      <c r="G73" s="35">
        <v>0</v>
      </c>
      <c r="H73" s="7" t="s">
        <v>177</v>
      </c>
    </row>
    <row r="74" spans="1:8" ht="15.75">
      <c r="A74" s="12" t="s">
        <v>181</v>
      </c>
      <c r="B74" s="11"/>
      <c r="C74" s="11"/>
      <c r="D74" s="11"/>
      <c r="E74" s="12"/>
      <c r="F74" s="21" t="s">
        <v>180</v>
      </c>
      <c r="G74" s="35">
        <v>15000</v>
      </c>
      <c r="H74" s="7"/>
    </row>
    <row r="75" spans="1:8" ht="31.5">
      <c r="A75" s="11"/>
      <c r="B75" s="11"/>
      <c r="C75" s="11"/>
      <c r="D75" s="19">
        <v>3232</v>
      </c>
      <c r="E75" s="19"/>
      <c r="F75" s="24" t="s">
        <v>73</v>
      </c>
      <c r="G75" s="39">
        <f>SUM(G76:G80)</f>
        <v>15000</v>
      </c>
      <c r="H75" s="7" t="s">
        <v>175</v>
      </c>
    </row>
    <row r="76" spans="1:8" ht="15.75">
      <c r="A76" s="34">
        <v>16</v>
      </c>
      <c r="B76" s="11"/>
      <c r="C76" s="11"/>
      <c r="D76" s="11"/>
      <c r="E76" s="12">
        <v>32321</v>
      </c>
      <c r="F76" s="21" t="s">
        <v>74</v>
      </c>
      <c r="G76" s="35"/>
      <c r="H76" s="11"/>
    </row>
    <row r="77" spans="1:8" ht="15.75">
      <c r="A77" s="12" t="s">
        <v>169</v>
      </c>
      <c r="B77" s="11"/>
      <c r="C77" s="11"/>
      <c r="D77" s="11"/>
      <c r="E77" s="12"/>
      <c r="F77" s="21" t="s">
        <v>75</v>
      </c>
      <c r="G77" s="35">
        <v>2000</v>
      </c>
      <c r="H77" s="11"/>
    </row>
    <row r="78" spans="1:8" ht="15.75">
      <c r="A78" s="12" t="s">
        <v>170</v>
      </c>
      <c r="B78" s="11"/>
      <c r="C78" s="11"/>
      <c r="D78" s="11"/>
      <c r="E78" s="12"/>
      <c r="F78" s="21" t="s">
        <v>76</v>
      </c>
      <c r="G78" s="35">
        <v>6000</v>
      </c>
      <c r="H78" s="11"/>
    </row>
    <row r="79" spans="1:8" ht="15.75">
      <c r="A79" s="12" t="s">
        <v>171</v>
      </c>
      <c r="B79" s="11"/>
      <c r="C79" s="11"/>
      <c r="D79" s="11"/>
      <c r="E79" s="12"/>
      <c r="F79" s="21" t="s">
        <v>77</v>
      </c>
      <c r="G79" s="35">
        <v>2000</v>
      </c>
      <c r="H79" s="11"/>
    </row>
    <row r="80" spans="1:8" ht="15.75">
      <c r="A80" s="12" t="s">
        <v>172</v>
      </c>
      <c r="B80" s="11"/>
      <c r="C80" s="11"/>
      <c r="D80" s="11"/>
      <c r="E80" s="12"/>
      <c r="F80" s="21" t="s">
        <v>78</v>
      </c>
      <c r="G80" s="35">
        <v>5000</v>
      </c>
      <c r="H80" s="11"/>
    </row>
    <row r="81" spans="1:8" ht="31.5">
      <c r="A81" s="11"/>
      <c r="B81" s="11"/>
      <c r="C81" s="11"/>
      <c r="D81" s="19">
        <v>3233</v>
      </c>
      <c r="E81" s="25"/>
      <c r="F81" s="19" t="s">
        <v>79</v>
      </c>
      <c r="G81" s="39">
        <f>SUM(G82:G83)</f>
        <v>5000</v>
      </c>
      <c r="H81" s="7" t="s">
        <v>175</v>
      </c>
    </row>
    <row r="82" spans="1:8" ht="15.75">
      <c r="A82" s="34">
        <v>17</v>
      </c>
      <c r="B82" s="11"/>
      <c r="C82" s="11"/>
      <c r="D82" s="11"/>
      <c r="E82" s="12">
        <v>32331</v>
      </c>
      <c r="F82" s="21" t="s">
        <v>80</v>
      </c>
      <c r="G82" s="35">
        <v>2000</v>
      </c>
      <c r="H82" s="11"/>
    </row>
    <row r="83" spans="1:8" ht="15.75">
      <c r="A83" s="34">
        <v>18</v>
      </c>
      <c r="B83" s="11"/>
      <c r="C83" s="11"/>
      <c r="D83" s="11"/>
      <c r="E83" s="12">
        <v>32339</v>
      </c>
      <c r="F83" s="21" t="s">
        <v>81</v>
      </c>
      <c r="G83" s="35">
        <v>3000</v>
      </c>
      <c r="H83" s="11"/>
    </row>
    <row r="84" spans="1:8" ht="31.5">
      <c r="A84" s="11"/>
      <c r="B84" s="11"/>
      <c r="C84" s="11"/>
      <c r="D84" s="19">
        <v>3234</v>
      </c>
      <c r="E84" s="19"/>
      <c r="F84" s="19" t="s">
        <v>82</v>
      </c>
      <c r="G84" s="39">
        <f>SUM(G85:G87)</f>
        <v>22000</v>
      </c>
      <c r="H84" s="7" t="s">
        <v>175</v>
      </c>
    </row>
    <row r="85" spans="1:8" ht="15.75">
      <c r="A85" s="34">
        <v>19</v>
      </c>
      <c r="B85" s="11"/>
      <c r="C85" s="11"/>
      <c r="D85" s="11"/>
      <c r="E85" s="12">
        <v>32341</v>
      </c>
      <c r="F85" s="21" t="s">
        <v>83</v>
      </c>
      <c r="G85" s="35">
        <v>15000</v>
      </c>
      <c r="H85" s="11"/>
    </row>
    <row r="86" spans="1:8" ht="15.75">
      <c r="A86" s="34">
        <v>20</v>
      </c>
      <c r="B86" s="11"/>
      <c r="C86" s="11"/>
      <c r="D86" s="11"/>
      <c r="E86" s="12">
        <v>32342</v>
      </c>
      <c r="F86" s="21" t="s">
        <v>84</v>
      </c>
      <c r="G86" s="35">
        <v>6000</v>
      </c>
      <c r="H86" s="11"/>
    </row>
    <row r="87" spans="1:8" ht="15.75">
      <c r="A87" s="34">
        <v>21</v>
      </c>
      <c r="B87" s="11"/>
      <c r="C87" s="11"/>
      <c r="D87" s="11"/>
      <c r="E87" s="12">
        <v>32344</v>
      </c>
      <c r="F87" s="21" t="s">
        <v>85</v>
      </c>
      <c r="G87" s="35">
        <v>1000</v>
      </c>
      <c r="H87" s="11"/>
    </row>
    <row r="88" spans="1:8" ht="31.5">
      <c r="A88" s="11"/>
      <c r="B88" s="11"/>
      <c r="C88" s="11"/>
      <c r="D88" s="19">
        <v>3236</v>
      </c>
      <c r="E88" s="26"/>
      <c r="F88" s="19" t="s">
        <v>87</v>
      </c>
      <c r="G88" s="39">
        <f>SUM(G89:G91)</f>
        <v>28000</v>
      </c>
      <c r="H88" s="7" t="s">
        <v>175</v>
      </c>
    </row>
    <row r="89" spans="1:8" ht="15.75">
      <c r="A89" s="34">
        <v>22</v>
      </c>
      <c r="B89" s="11"/>
      <c r="C89" s="11"/>
      <c r="D89" s="11"/>
      <c r="E89" s="12">
        <v>32361</v>
      </c>
      <c r="F89" s="21" t="s">
        <v>88</v>
      </c>
      <c r="G89" s="35">
        <v>17000</v>
      </c>
      <c r="H89" s="11"/>
    </row>
    <row r="90" spans="1:8" ht="15.75">
      <c r="A90" s="34">
        <v>23</v>
      </c>
      <c r="B90" s="11"/>
      <c r="C90" s="11"/>
      <c r="D90" s="11"/>
      <c r="E90" s="12">
        <v>32362</v>
      </c>
      <c r="F90" s="21" t="s">
        <v>89</v>
      </c>
      <c r="G90" s="35">
        <v>10000</v>
      </c>
      <c r="H90" s="11"/>
    </row>
    <row r="91" spans="1:8" ht="15.75">
      <c r="A91" s="34">
        <v>24</v>
      </c>
      <c r="B91" s="11"/>
      <c r="C91" s="11"/>
      <c r="D91" s="11"/>
      <c r="E91" s="12">
        <v>32363</v>
      </c>
      <c r="F91" s="21" t="s">
        <v>90</v>
      </c>
      <c r="G91" s="35">
        <v>1000</v>
      </c>
      <c r="H91" s="11"/>
    </row>
    <row r="92" spans="1:8" ht="15.75">
      <c r="A92" s="34"/>
      <c r="B92" s="11"/>
      <c r="C92" s="11"/>
      <c r="D92" s="19">
        <v>3237</v>
      </c>
      <c r="E92" s="19"/>
      <c r="F92" s="24" t="s">
        <v>91</v>
      </c>
      <c r="G92" s="39">
        <f>SUM(G93:G94)</f>
        <v>35000</v>
      </c>
      <c r="H92" s="7" t="s">
        <v>178</v>
      </c>
    </row>
    <row r="93" spans="1:8" ht="15.75">
      <c r="A93" s="34">
        <v>25</v>
      </c>
      <c r="B93" s="11"/>
      <c r="C93" s="11"/>
      <c r="D93" s="12"/>
      <c r="E93" s="12">
        <v>32372</v>
      </c>
      <c r="F93" s="21" t="s">
        <v>92</v>
      </c>
      <c r="G93" s="35">
        <v>30000</v>
      </c>
      <c r="H93" s="11"/>
    </row>
    <row r="94" spans="1:8" ht="15.75">
      <c r="A94" s="34">
        <v>26</v>
      </c>
      <c r="B94" s="11"/>
      <c r="C94" s="11"/>
      <c r="D94" s="12"/>
      <c r="E94" s="12">
        <v>32377</v>
      </c>
      <c r="F94" s="21" t="s">
        <v>93</v>
      </c>
      <c r="G94" s="35">
        <v>5000</v>
      </c>
      <c r="H94" s="11"/>
    </row>
    <row r="95" spans="1:8" ht="15.75">
      <c r="A95" s="34"/>
      <c r="B95" s="11"/>
      <c r="C95" s="11"/>
      <c r="D95" s="19">
        <v>3238</v>
      </c>
      <c r="E95" s="19"/>
      <c r="F95" s="24" t="s">
        <v>94</v>
      </c>
      <c r="G95" s="39">
        <f>G96</f>
        <v>3000</v>
      </c>
      <c r="H95" s="7" t="s">
        <v>178</v>
      </c>
    </row>
    <row r="96" spans="1:8" ht="15.75">
      <c r="A96" s="34">
        <v>27</v>
      </c>
      <c r="B96" s="11"/>
      <c r="C96" s="11"/>
      <c r="D96" s="12"/>
      <c r="E96" s="12">
        <v>32381</v>
      </c>
      <c r="F96" s="21" t="s">
        <v>95</v>
      </c>
      <c r="G96" s="35">
        <v>3000</v>
      </c>
      <c r="H96" s="11"/>
    </row>
    <row r="97" spans="1:8" ht="31.5">
      <c r="A97" s="34"/>
      <c r="B97" s="11"/>
      <c r="C97" s="11"/>
      <c r="D97" s="19">
        <v>3239</v>
      </c>
      <c r="E97" s="19"/>
      <c r="F97" s="24" t="s">
        <v>96</v>
      </c>
      <c r="G97" s="39">
        <f>SUM(G98:G99)</f>
        <v>14000</v>
      </c>
      <c r="H97" s="7" t="s">
        <v>175</v>
      </c>
    </row>
    <row r="98" spans="1:8" ht="15.75">
      <c r="A98" s="34">
        <v>28</v>
      </c>
      <c r="B98" s="11"/>
      <c r="C98" s="11"/>
      <c r="D98" s="12"/>
      <c r="E98" s="12">
        <v>32391</v>
      </c>
      <c r="F98" s="21" t="s">
        <v>97</v>
      </c>
      <c r="G98" s="35">
        <v>13000</v>
      </c>
      <c r="H98" s="11"/>
    </row>
    <row r="99" spans="1:8" ht="15.75">
      <c r="A99" s="34">
        <v>29</v>
      </c>
      <c r="B99" s="11"/>
      <c r="C99" s="11"/>
      <c r="D99" s="12"/>
      <c r="E99" s="12">
        <v>32392</v>
      </c>
      <c r="F99" s="21" t="s">
        <v>98</v>
      </c>
      <c r="G99" s="35">
        <v>1000</v>
      </c>
      <c r="H99" s="11"/>
    </row>
    <row r="100" spans="1:8" ht="19.5">
      <c r="A100" s="34"/>
      <c r="B100" s="11"/>
      <c r="C100" s="22">
        <v>329</v>
      </c>
      <c r="D100" s="23"/>
      <c r="E100" s="23"/>
      <c r="F100" s="23" t="s">
        <v>99</v>
      </c>
      <c r="G100" s="39">
        <f>SUM(G102:G104)</f>
        <v>15500</v>
      </c>
      <c r="H100" s="11"/>
    </row>
    <row r="101" spans="1:8" ht="15.75">
      <c r="A101" s="34"/>
      <c r="B101" s="11"/>
      <c r="C101" s="11"/>
      <c r="D101" s="19">
        <v>3292</v>
      </c>
      <c r="E101" s="19"/>
      <c r="F101" s="24" t="s">
        <v>100</v>
      </c>
      <c r="G101" s="35"/>
      <c r="H101" s="7" t="s">
        <v>178</v>
      </c>
    </row>
    <row r="102" spans="1:8" ht="15.75">
      <c r="A102" s="34">
        <v>30</v>
      </c>
      <c r="B102" s="11"/>
      <c r="C102" s="11"/>
      <c r="D102" s="12"/>
      <c r="E102" s="12">
        <v>32922</v>
      </c>
      <c r="F102" s="21" t="s">
        <v>101</v>
      </c>
      <c r="G102" s="35">
        <v>5500</v>
      </c>
      <c r="H102" s="11"/>
    </row>
    <row r="103" spans="1:8" ht="31.5">
      <c r="A103" s="34">
        <v>31</v>
      </c>
      <c r="B103" s="11"/>
      <c r="C103" s="11"/>
      <c r="D103" s="12"/>
      <c r="E103" s="12">
        <v>32923</v>
      </c>
      <c r="F103" s="21" t="s">
        <v>102</v>
      </c>
      <c r="G103" s="35">
        <v>0</v>
      </c>
      <c r="H103" s="13" t="s">
        <v>182</v>
      </c>
    </row>
    <row r="104" spans="1:8" ht="15.75">
      <c r="A104" s="12" t="s">
        <v>173</v>
      </c>
      <c r="B104" s="11"/>
      <c r="C104" s="11"/>
      <c r="D104" s="12"/>
      <c r="E104" s="12"/>
      <c r="F104" s="21" t="s">
        <v>103</v>
      </c>
      <c r="G104" s="35">
        <v>10000</v>
      </c>
      <c r="H104" s="11"/>
    </row>
    <row r="105" spans="1:8" ht="31.5">
      <c r="A105" s="11"/>
      <c r="B105" s="11"/>
      <c r="C105" s="11"/>
      <c r="D105" s="19">
        <v>3293</v>
      </c>
      <c r="E105" s="19"/>
      <c r="F105" s="24" t="s">
        <v>104</v>
      </c>
      <c r="G105" s="39">
        <f>G106</f>
        <v>15000</v>
      </c>
      <c r="H105" s="7" t="s">
        <v>175</v>
      </c>
    </row>
    <row r="106" spans="1:8" ht="15.75">
      <c r="A106" s="34">
        <v>32</v>
      </c>
      <c r="B106" s="11"/>
      <c r="C106" s="11"/>
      <c r="D106" s="11"/>
      <c r="E106" s="12">
        <v>32931</v>
      </c>
      <c r="F106" s="21" t="s">
        <v>104</v>
      </c>
      <c r="G106" s="35">
        <v>15000</v>
      </c>
      <c r="H106" s="11"/>
    </row>
    <row r="107" spans="1:8" ht="15.75">
      <c r="A107" s="34"/>
      <c r="B107" s="11"/>
      <c r="C107" s="11"/>
      <c r="D107" s="19">
        <v>3294</v>
      </c>
      <c r="E107" s="19"/>
      <c r="F107" s="24" t="s">
        <v>105</v>
      </c>
      <c r="G107" s="39">
        <f>G108</f>
        <v>2000</v>
      </c>
      <c r="H107" s="7" t="s">
        <v>178</v>
      </c>
    </row>
    <row r="108" spans="1:8" ht="15.75">
      <c r="A108" s="34">
        <v>33</v>
      </c>
      <c r="B108" s="11"/>
      <c r="C108" s="11"/>
      <c r="D108" s="11"/>
      <c r="E108" s="12">
        <v>32941</v>
      </c>
      <c r="F108" s="21" t="s">
        <v>106</v>
      </c>
      <c r="G108" s="35">
        <v>2000</v>
      </c>
      <c r="H108" s="11"/>
    </row>
    <row r="109" spans="1:8" ht="18.75">
      <c r="A109" s="11"/>
      <c r="B109" s="27">
        <v>34</v>
      </c>
      <c r="C109" s="27"/>
      <c r="D109" s="27"/>
      <c r="E109" s="27"/>
      <c r="F109" s="27" t="s">
        <v>107</v>
      </c>
      <c r="G109" s="35"/>
      <c r="H109" s="11"/>
    </row>
    <row r="110" spans="1:8" ht="19.5">
      <c r="A110" s="11"/>
      <c r="B110" s="11"/>
      <c r="C110" s="22">
        <v>343</v>
      </c>
      <c r="D110" s="23"/>
      <c r="E110" s="23"/>
      <c r="F110" s="23" t="s">
        <v>108</v>
      </c>
      <c r="G110" s="35"/>
      <c r="H110" s="11"/>
    </row>
    <row r="111" spans="1:8" ht="15.75">
      <c r="A111" s="11"/>
      <c r="B111" s="11"/>
      <c r="C111" s="11"/>
      <c r="D111" s="19">
        <v>3431</v>
      </c>
      <c r="E111" s="19"/>
      <c r="F111" s="24" t="s">
        <v>109</v>
      </c>
      <c r="G111" s="39">
        <f>SUM(G112:G113)</f>
        <v>8000</v>
      </c>
      <c r="H111" s="7" t="s">
        <v>178</v>
      </c>
    </row>
    <row r="112" spans="1:8" ht="15.75">
      <c r="A112" s="34">
        <v>34</v>
      </c>
      <c r="B112" s="11"/>
      <c r="C112" s="11"/>
      <c r="D112" s="12"/>
      <c r="E112" s="12">
        <v>34311</v>
      </c>
      <c r="F112" s="21" t="s">
        <v>110</v>
      </c>
      <c r="G112" s="35">
        <v>5000</v>
      </c>
      <c r="H112" s="11"/>
    </row>
    <row r="113" spans="1:8" ht="15.75">
      <c r="A113" s="34">
        <v>35</v>
      </c>
      <c r="B113" s="11"/>
      <c r="C113" s="11"/>
      <c r="D113" s="12"/>
      <c r="E113" s="12">
        <v>34312</v>
      </c>
      <c r="F113" s="21" t="s">
        <v>111</v>
      </c>
      <c r="G113" s="35">
        <v>3000</v>
      </c>
      <c r="H113" s="11"/>
    </row>
    <row r="114" spans="1:8" ht="36" customHeight="1">
      <c r="A114" s="11"/>
      <c r="B114" s="27">
        <v>42</v>
      </c>
      <c r="C114" s="27"/>
      <c r="D114" s="27"/>
      <c r="E114" s="27"/>
      <c r="F114" s="28" t="s">
        <v>112</v>
      </c>
      <c r="G114" s="35"/>
      <c r="H114" s="11"/>
    </row>
    <row r="115" spans="1:8" ht="19.5">
      <c r="A115" s="11"/>
      <c r="B115" s="11"/>
      <c r="C115" s="22">
        <v>422</v>
      </c>
      <c r="D115" s="23"/>
      <c r="E115" s="23"/>
      <c r="F115" s="23" t="s">
        <v>113</v>
      </c>
      <c r="G115" s="35"/>
      <c r="H115" s="11"/>
    </row>
    <row r="116" spans="1:8" ht="31.5">
      <c r="A116" s="11"/>
      <c r="B116" s="11"/>
      <c r="C116" s="11"/>
      <c r="D116" s="19">
        <v>4221</v>
      </c>
      <c r="E116" s="19"/>
      <c r="F116" s="24" t="s">
        <v>114</v>
      </c>
      <c r="G116" s="39">
        <f>SUM(G117:G119)</f>
        <v>23000</v>
      </c>
      <c r="H116" s="7" t="s">
        <v>175</v>
      </c>
    </row>
    <row r="117" spans="1:8" ht="15.75">
      <c r="A117" s="34">
        <v>36</v>
      </c>
      <c r="B117" s="11"/>
      <c r="C117" s="11"/>
      <c r="D117" s="12"/>
      <c r="E117" s="12">
        <v>42211</v>
      </c>
      <c r="F117" s="21" t="s">
        <v>115</v>
      </c>
      <c r="G117" s="35">
        <v>15000</v>
      </c>
      <c r="H117" s="11"/>
    </row>
    <row r="118" spans="1:8" ht="15.75">
      <c r="A118" s="34">
        <v>37</v>
      </c>
      <c r="B118" s="11"/>
      <c r="C118" s="11"/>
      <c r="D118" s="12"/>
      <c r="E118" s="12">
        <v>42212</v>
      </c>
      <c r="F118" s="21" t="s">
        <v>116</v>
      </c>
      <c r="G118" s="35">
        <v>5000</v>
      </c>
      <c r="H118" s="11"/>
    </row>
    <row r="119" spans="1:8" ht="15.75">
      <c r="A119" s="34">
        <v>38</v>
      </c>
      <c r="B119" s="11"/>
      <c r="C119" s="11"/>
      <c r="D119" s="12"/>
      <c r="E119" s="12">
        <v>42219</v>
      </c>
      <c r="F119" s="21" t="s">
        <v>117</v>
      </c>
      <c r="G119" s="35">
        <v>3000</v>
      </c>
      <c r="H119" s="11"/>
    </row>
    <row r="120" spans="1:8" ht="31.5">
      <c r="A120" s="34"/>
      <c r="B120" s="11"/>
      <c r="C120" s="11"/>
      <c r="D120" s="19">
        <v>4222</v>
      </c>
      <c r="E120" s="19"/>
      <c r="F120" s="24" t="s">
        <v>118</v>
      </c>
      <c r="G120" s="39">
        <f>SUM(G121:G123)</f>
        <v>8000</v>
      </c>
      <c r="H120" s="7" t="s">
        <v>175</v>
      </c>
    </row>
    <row r="121" spans="1:8" ht="15.75">
      <c r="A121" s="34">
        <v>39</v>
      </c>
      <c r="B121" s="11"/>
      <c r="C121" s="11"/>
      <c r="D121" s="12"/>
      <c r="E121" s="12">
        <v>42221</v>
      </c>
      <c r="F121" s="21" t="s">
        <v>119</v>
      </c>
      <c r="G121" s="35">
        <v>3000</v>
      </c>
      <c r="H121" s="11"/>
    </row>
    <row r="122" spans="1:8" ht="15.75">
      <c r="A122" s="34">
        <v>40</v>
      </c>
      <c r="B122" s="11"/>
      <c r="C122" s="11"/>
      <c r="D122" s="12"/>
      <c r="E122" s="12">
        <v>42222</v>
      </c>
      <c r="F122" s="21" t="s">
        <v>120</v>
      </c>
      <c r="G122" s="35">
        <v>3000</v>
      </c>
      <c r="H122" s="11"/>
    </row>
    <row r="123" spans="1:8" ht="15.75">
      <c r="A123" s="34">
        <v>41</v>
      </c>
      <c r="B123" s="11"/>
      <c r="C123" s="11"/>
      <c r="D123" s="12"/>
      <c r="E123" s="12">
        <v>42229</v>
      </c>
      <c r="F123" s="21" t="s">
        <v>121</v>
      </c>
      <c r="G123" s="35">
        <v>2000</v>
      </c>
      <c r="H123" s="11"/>
    </row>
    <row r="124" spans="1:8" ht="31.5">
      <c r="A124" s="34"/>
      <c r="B124" s="11"/>
      <c r="C124" s="11"/>
      <c r="D124" s="19">
        <v>4225</v>
      </c>
      <c r="E124" s="19"/>
      <c r="F124" s="24" t="s">
        <v>122</v>
      </c>
      <c r="G124" s="39">
        <f>G125</f>
        <v>0</v>
      </c>
      <c r="H124" s="7" t="s">
        <v>175</v>
      </c>
    </row>
    <row r="125" spans="1:8" ht="15.75">
      <c r="A125" s="34">
        <v>42</v>
      </c>
      <c r="B125" s="11"/>
      <c r="C125" s="11"/>
      <c r="D125" s="12"/>
      <c r="E125" s="12">
        <v>42259</v>
      </c>
      <c r="F125" s="21" t="s">
        <v>123</v>
      </c>
      <c r="G125" s="35">
        <v>0</v>
      </c>
      <c r="H125" s="11"/>
    </row>
    <row r="126" spans="1:8" ht="31.5">
      <c r="A126" s="34"/>
      <c r="B126" s="11"/>
      <c r="C126" s="11"/>
      <c r="D126" s="19">
        <v>4226</v>
      </c>
      <c r="E126" s="19"/>
      <c r="F126" s="24" t="s">
        <v>124</v>
      </c>
      <c r="G126" s="39">
        <f>SUM(G127:G128)</f>
        <v>17000</v>
      </c>
      <c r="H126" s="7" t="s">
        <v>175</v>
      </c>
    </row>
    <row r="127" spans="1:8" ht="15.75">
      <c r="A127" s="34">
        <v>43</v>
      </c>
      <c r="B127" s="11"/>
      <c r="C127" s="11"/>
      <c r="D127" s="12"/>
      <c r="E127" s="12">
        <v>42261</v>
      </c>
      <c r="F127" s="21" t="s">
        <v>125</v>
      </c>
      <c r="G127" s="35">
        <v>15000</v>
      </c>
      <c r="H127" s="11"/>
    </row>
    <row r="128" spans="1:8" ht="15.75">
      <c r="A128" s="34">
        <v>44</v>
      </c>
      <c r="B128" s="11"/>
      <c r="C128" s="11"/>
      <c r="D128" s="12"/>
      <c r="E128" s="12">
        <v>42262</v>
      </c>
      <c r="F128" s="21" t="s">
        <v>126</v>
      </c>
      <c r="G128" s="35">
        <v>2000</v>
      </c>
      <c r="H128" s="11"/>
    </row>
    <row r="129" spans="1:8" ht="31.5">
      <c r="A129" s="34"/>
      <c r="B129" s="11"/>
      <c r="C129" s="11"/>
      <c r="D129" s="19">
        <v>4227</v>
      </c>
      <c r="E129" s="19"/>
      <c r="F129" s="24" t="s">
        <v>127</v>
      </c>
      <c r="G129" s="39">
        <f>SUM(G130:G132)</f>
        <v>5000</v>
      </c>
      <c r="H129" s="7" t="s">
        <v>175</v>
      </c>
    </row>
    <row r="130" spans="1:8" ht="15.75">
      <c r="A130" s="34">
        <v>45</v>
      </c>
      <c r="B130" s="11"/>
      <c r="C130" s="11"/>
      <c r="D130" s="12"/>
      <c r="E130" s="12">
        <v>42271</v>
      </c>
      <c r="F130" s="21" t="s">
        <v>128</v>
      </c>
      <c r="G130" s="35">
        <v>0</v>
      </c>
      <c r="H130" s="11"/>
    </row>
    <row r="131" spans="1:8" ht="15.75">
      <c r="A131" s="34">
        <v>46</v>
      </c>
      <c r="B131" s="11"/>
      <c r="C131" s="11"/>
      <c r="D131" s="12"/>
      <c r="E131" s="12">
        <v>42272</v>
      </c>
      <c r="F131" s="21" t="s">
        <v>129</v>
      </c>
      <c r="G131" s="35">
        <v>0</v>
      </c>
      <c r="H131" s="11"/>
    </row>
    <row r="132" spans="1:8" ht="15.75">
      <c r="A132" s="34">
        <v>47</v>
      </c>
      <c r="B132" s="11"/>
      <c r="C132" s="11"/>
      <c r="D132" s="12"/>
      <c r="E132" s="12">
        <v>42273</v>
      </c>
      <c r="F132" s="21" t="s">
        <v>130</v>
      </c>
      <c r="G132" s="35">
        <v>5000</v>
      </c>
      <c r="H132" s="11"/>
    </row>
    <row r="133" spans="1:8" ht="34.5" customHeight="1">
      <c r="A133" s="34"/>
      <c r="B133" s="11"/>
      <c r="C133" s="22">
        <v>424</v>
      </c>
      <c r="D133" s="29"/>
      <c r="E133" s="29"/>
      <c r="F133" s="30" t="s">
        <v>131</v>
      </c>
      <c r="G133" s="35"/>
      <c r="H133" s="11"/>
    </row>
    <row r="134" spans="1:8" ht="31.5">
      <c r="A134" s="34"/>
      <c r="B134" s="11"/>
      <c r="C134" s="11"/>
      <c r="D134" s="19">
        <v>4241</v>
      </c>
      <c r="E134" s="19"/>
      <c r="F134" s="24" t="s">
        <v>132</v>
      </c>
      <c r="G134" s="39">
        <f>G135</f>
        <v>10000</v>
      </c>
      <c r="H134" s="7" t="s">
        <v>175</v>
      </c>
    </row>
    <row r="135" spans="1:8" ht="15.75">
      <c r="A135" s="34">
        <v>48</v>
      </c>
      <c r="B135" s="11"/>
      <c r="C135" s="11"/>
      <c r="D135" s="12"/>
      <c r="E135" s="12">
        <v>42411</v>
      </c>
      <c r="F135" s="21" t="s">
        <v>132</v>
      </c>
      <c r="G135" s="35">
        <v>10000</v>
      </c>
      <c r="H135" s="11"/>
    </row>
    <row r="136" spans="1:8" ht="15.75">
      <c r="A136" s="34"/>
      <c r="B136" s="11"/>
      <c r="C136" s="11"/>
      <c r="D136" s="12"/>
      <c r="E136" s="12"/>
      <c r="F136" s="21"/>
      <c r="G136" s="35"/>
      <c r="H136" s="11"/>
    </row>
    <row r="137" spans="1:8" ht="18.75">
      <c r="A137" s="40"/>
      <c r="B137" s="40"/>
      <c r="C137" s="40"/>
      <c r="D137" s="40"/>
      <c r="E137" s="40"/>
      <c r="F137" s="40" t="s">
        <v>183</v>
      </c>
      <c r="G137" s="41">
        <f>G12+G16+G35+G44+G49+G65+G68+G75+G81+G84+G88+G92+G95+G97+G100+G105+G107+G111+G116+G120+G124+G126+G129+G134</f>
        <v>629300</v>
      </c>
      <c r="H137" s="40"/>
    </row>
    <row r="138" spans="4:6" ht="15.75">
      <c r="D138" s="15"/>
      <c r="E138" s="15"/>
      <c r="F138" s="16"/>
    </row>
    <row r="139" spans="1:8" ht="15.75">
      <c r="A139" s="15"/>
      <c r="B139" s="15"/>
      <c r="C139" s="15"/>
      <c r="D139" s="15"/>
      <c r="E139" s="15"/>
      <c r="F139" s="15"/>
      <c r="H139" s="15"/>
    </row>
    <row r="140" spans="1:8" ht="15.75">
      <c r="A140" s="15" t="s">
        <v>197</v>
      </c>
      <c r="B140" s="15"/>
      <c r="C140" s="15"/>
      <c r="D140" s="15"/>
      <c r="E140" s="15"/>
      <c r="F140" s="15"/>
      <c r="H140" s="15"/>
    </row>
    <row r="141" spans="1:8" ht="15.75">
      <c r="A141" s="15" t="s">
        <v>188</v>
      </c>
      <c r="B141" s="15"/>
      <c r="C141" s="15"/>
      <c r="D141" s="15"/>
      <c r="E141" s="15"/>
      <c r="F141" s="15"/>
      <c r="H141" s="15"/>
    </row>
    <row r="142" spans="1:8" ht="15.75">
      <c r="A142" s="15" t="s">
        <v>189</v>
      </c>
      <c r="B142" s="15"/>
      <c r="C142" s="15"/>
      <c r="D142" s="15"/>
      <c r="E142" s="15"/>
      <c r="F142" s="15"/>
      <c r="H142" s="15"/>
    </row>
    <row r="143" spans="1:8" ht="15.75">
      <c r="A143" s="15" t="s">
        <v>190</v>
      </c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43" t="s">
        <v>191</v>
      </c>
      <c r="D145" s="43"/>
      <c r="E145" s="43"/>
      <c r="F145" s="43"/>
      <c r="G145" s="44" t="s">
        <v>192</v>
      </c>
      <c r="H145" s="43"/>
    </row>
    <row r="146" spans="1:8" ht="15.75">
      <c r="A146" s="15"/>
      <c r="B146" s="15"/>
      <c r="C146" s="43"/>
      <c r="D146" s="43"/>
      <c r="E146" s="43"/>
      <c r="F146" s="43"/>
      <c r="G146" s="44"/>
      <c r="H146" s="43"/>
    </row>
    <row r="147" spans="1:8" ht="15.75">
      <c r="A147" s="15"/>
      <c r="B147" s="42"/>
      <c r="C147" s="45"/>
      <c r="D147" s="45"/>
      <c r="E147" s="45"/>
      <c r="F147" s="43"/>
      <c r="G147" s="46"/>
      <c r="H147" s="45"/>
    </row>
    <row r="148" spans="1:8" ht="15.75">
      <c r="A148" s="43"/>
      <c r="B148" s="43" t="s">
        <v>195</v>
      </c>
      <c r="C148" s="43"/>
      <c r="D148" s="43"/>
      <c r="E148" s="43"/>
      <c r="F148" s="43"/>
      <c r="G148" s="44" t="s">
        <v>196</v>
      </c>
      <c r="H148" s="43"/>
    </row>
    <row r="149" spans="1:8" ht="15.75">
      <c r="A149" s="15"/>
      <c r="B149" s="15"/>
      <c r="C149" s="15"/>
      <c r="D149" s="15"/>
      <c r="E149" s="15"/>
      <c r="F149" s="15"/>
      <c r="H149" s="15"/>
    </row>
    <row r="150" spans="1:8" ht="15.75">
      <c r="A150" s="15"/>
      <c r="B150" s="15" t="s">
        <v>193</v>
      </c>
      <c r="C150" s="15"/>
      <c r="D150" s="15"/>
      <c r="E150" s="15"/>
      <c r="F150" s="15"/>
      <c r="H150" s="15"/>
    </row>
    <row r="151" spans="1:8" ht="15.75">
      <c r="A151" s="15"/>
      <c r="B151" s="15" t="s">
        <v>194</v>
      </c>
      <c r="C151" s="15"/>
      <c r="D151" s="15"/>
      <c r="E151" s="15"/>
      <c r="F151" s="15"/>
      <c r="H151" s="15"/>
    </row>
    <row r="152" spans="1:8" ht="15.75">
      <c r="A152" s="15"/>
      <c r="B152" s="15"/>
      <c r="C152" s="15"/>
      <c r="D152" s="15"/>
      <c r="E152" s="15"/>
      <c r="F152" s="15"/>
      <c r="H152" s="15"/>
    </row>
    <row r="153" spans="1:8" ht="15.75">
      <c r="A153" s="15"/>
      <c r="B153" s="15"/>
      <c r="C153" s="15"/>
      <c r="D153" s="15"/>
      <c r="E153" s="15"/>
      <c r="F153" s="15"/>
      <c r="H153" s="15"/>
    </row>
    <row r="154" spans="1:8" ht="15.75">
      <c r="A154" s="15"/>
      <c r="B154" s="15"/>
      <c r="C154" s="15"/>
      <c r="D154" s="15"/>
      <c r="E154" s="15"/>
      <c r="F154" s="15"/>
      <c r="H154" s="15"/>
    </row>
    <row r="155" spans="1:8" ht="15.75">
      <c r="A155" s="15"/>
      <c r="B155" s="15"/>
      <c r="C155" s="15"/>
      <c r="D155" s="15"/>
      <c r="E155" s="15"/>
      <c r="F155" s="15"/>
      <c r="H155" s="15"/>
    </row>
    <row r="156" spans="1:8" ht="15.75">
      <c r="A156" s="15"/>
      <c r="B156" s="15"/>
      <c r="C156" s="15"/>
      <c r="D156" s="15"/>
      <c r="E156" s="15"/>
      <c r="F156" s="15"/>
      <c r="H156" s="15"/>
    </row>
    <row r="157" spans="1:8" ht="15.75">
      <c r="A157" s="15"/>
      <c r="B157" s="15"/>
      <c r="C157" s="15"/>
      <c r="D157" s="15"/>
      <c r="E157" s="15"/>
      <c r="F157" s="15"/>
      <c r="H157" s="15"/>
    </row>
    <row r="158" spans="1:8" ht="15.75">
      <c r="A158" s="15"/>
      <c r="B158" s="15"/>
      <c r="C158" s="15"/>
      <c r="D158" s="15"/>
      <c r="E158" s="15"/>
      <c r="F158" s="15"/>
      <c r="H158" s="15"/>
    </row>
    <row r="159" ht="15.75">
      <c r="F159" s="16"/>
    </row>
    <row r="160" ht="15.75">
      <c r="F160" s="16"/>
    </row>
    <row r="161" ht="15.75">
      <c r="F161" s="16"/>
    </row>
    <row r="162" ht="15.75">
      <c r="F162" s="16"/>
    </row>
    <row r="163" ht="15.75">
      <c r="F163" s="16"/>
    </row>
    <row r="164" ht="15.75">
      <c r="F16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="130" zoomScaleNormal="130" zoomScalePageLayoutView="0" workbookViewId="0" topLeftCell="A1">
      <selection activeCell="N19" sqref="N19"/>
    </sheetView>
  </sheetViews>
  <sheetFormatPr defaultColWidth="9.140625" defaultRowHeight="12.75"/>
  <cols>
    <col min="1" max="1" width="5.8515625" style="57" customWidth="1"/>
    <col min="2" max="2" width="6.00390625" style="57" customWidth="1"/>
    <col min="3" max="3" width="7.00390625" style="57" customWidth="1"/>
    <col min="4" max="4" width="7.57421875" style="57" customWidth="1"/>
    <col min="5" max="5" width="8.140625" style="57" customWidth="1"/>
    <col min="6" max="6" width="56.28125" style="57" customWidth="1"/>
    <col min="7" max="7" width="11.8515625" style="58" customWidth="1"/>
    <col min="8" max="8" width="13.140625" style="59" customWidth="1"/>
    <col min="9" max="9" width="13.8515625" style="57" customWidth="1"/>
    <col min="10" max="10" width="9.140625" style="60" customWidth="1"/>
    <col min="11" max="11" width="0" style="60" hidden="1" customWidth="1"/>
    <col min="12" max="12" width="10.140625" style="60" bestFit="1" customWidth="1"/>
    <col min="13" max="13" width="9.140625" style="60" customWidth="1"/>
    <col min="14" max="14" width="10.140625" style="60" bestFit="1" customWidth="1"/>
    <col min="15" max="16384" width="9.140625" style="60" customWidth="1"/>
  </cols>
  <sheetData>
    <row r="1" spans="1:5" ht="12.75">
      <c r="A1" s="56" t="s">
        <v>210</v>
      </c>
      <c r="B1" s="56"/>
      <c r="C1" s="56"/>
      <c r="D1" s="56"/>
      <c r="E1" s="56"/>
    </row>
    <row r="2" spans="1:5" ht="12.75">
      <c r="A2" s="56" t="s">
        <v>211</v>
      </c>
      <c r="B2" s="56"/>
      <c r="C2" s="56"/>
      <c r="D2" s="56"/>
      <c r="E2" s="56"/>
    </row>
    <row r="3" spans="1:5" ht="12.75">
      <c r="A3" s="56" t="s">
        <v>212</v>
      </c>
      <c r="B3" s="56"/>
      <c r="C3" s="56"/>
      <c r="D3" s="56"/>
      <c r="E3" s="56"/>
    </row>
    <row r="4" spans="1:5" ht="12.75">
      <c r="A4" s="56" t="s">
        <v>213</v>
      </c>
      <c r="B4" s="56"/>
      <c r="C4" s="56"/>
      <c r="D4" s="56"/>
      <c r="E4" s="56"/>
    </row>
    <row r="6" spans="1:4" ht="12.75">
      <c r="A6" s="57" t="s">
        <v>316</v>
      </c>
      <c r="B6" s="61" t="s">
        <v>333</v>
      </c>
      <c r="C6" s="61"/>
      <c r="D6" s="61"/>
    </row>
    <row r="7" spans="1:4" ht="12.75">
      <c r="A7" s="57" t="s">
        <v>317</v>
      </c>
      <c r="B7" s="106" t="s">
        <v>334</v>
      </c>
      <c r="C7" s="106"/>
      <c r="D7" s="106"/>
    </row>
    <row r="9" ht="12.75">
      <c r="A9" s="57" t="s">
        <v>312</v>
      </c>
    </row>
    <row r="10" ht="12.75">
      <c r="A10" s="57" t="s">
        <v>310</v>
      </c>
    </row>
    <row r="11" ht="12.75">
      <c r="A11" s="57" t="s">
        <v>323</v>
      </c>
    </row>
    <row r="12" ht="13.5" thickBot="1"/>
    <row r="13" spans="5:8" ht="21" thickBot="1">
      <c r="E13" s="62"/>
      <c r="F13" s="63" t="s">
        <v>324</v>
      </c>
      <c r="G13" s="64"/>
      <c r="H13" s="64"/>
    </row>
    <row r="16" spans="1:9" ht="51">
      <c r="A16" s="65" t="s">
        <v>28</v>
      </c>
      <c r="B16" s="65" t="s">
        <v>55</v>
      </c>
      <c r="C16" s="65" t="s">
        <v>56</v>
      </c>
      <c r="D16" s="65" t="s">
        <v>57</v>
      </c>
      <c r="E16" s="65" t="s">
        <v>58</v>
      </c>
      <c r="F16" s="65" t="s">
        <v>0</v>
      </c>
      <c r="G16" s="66" t="s">
        <v>335</v>
      </c>
      <c r="H16" s="53" t="s">
        <v>29</v>
      </c>
      <c r="I16" s="65" t="s">
        <v>174</v>
      </c>
    </row>
    <row r="17" spans="1:9" ht="12.75">
      <c r="A17" s="65"/>
      <c r="B17" s="65">
        <v>32</v>
      </c>
      <c r="C17" s="65"/>
      <c r="D17" s="65"/>
      <c r="E17" s="65"/>
      <c r="F17" s="65" t="s">
        <v>25</v>
      </c>
      <c r="G17" s="66"/>
      <c r="H17" s="67"/>
      <c r="I17" s="65"/>
    </row>
    <row r="18" spans="1:9" ht="31.5" customHeight="1">
      <c r="A18" s="65"/>
      <c r="B18" s="65"/>
      <c r="C18" s="90">
        <v>321</v>
      </c>
      <c r="D18" s="90"/>
      <c r="E18" s="90"/>
      <c r="F18" s="90" t="s">
        <v>26</v>
      </c>
      <c r="G18" s="51"/>
      <c r="H18" s="67"/>
      <c r="I18" s="65"/>
    </row>
    <row r="19" spans="1:9" ht="31.5" customHeight="1">
      <c r="A19" s="65">
        <v>1</v>
      </c>
      <c r="B19" s="65"/>
      <c r="C19" s="49"/>
      <c r="D19" s="95">
        <v>3211</v>
      </c>
      <c r="E19" s="95"/>
      <c r="F19" s="95" t="s">
        <v>239</v>
      </c>
      <c r="G19" s="96">
        <f>G20+G21</f>
        <v>6875</v>
      </c>
      <c r="H19" s="97">
        <f>H20+H21</f>
        <v>5500</v>
      </c>
      <c r="I19" s="65" t="s">
        <v>308</v>
      </c>
    </row>
    <row r="20" spans="1:9" ht="31.5" customHeight="1">
      <c r="A20" s="50" t="s">
        <v>1</v>
      </c>
      <c r="B20" s="65"/>
      <c r="C20" s="49"/>
      <c r="D20" s="49"/>
      <c r="E20" s="50">
        <v>32111</v>
      </c>
      <c r="F20" s="50" t="s">
        <v>240</v>
      </c>
      <c r="G20" s="52">
        <f>H20*25%+H20</f>
        <v>5625</v>
      </c>
      <c r="H20" s="67">
        <v>4500</v>
      </c>
      <c r="I20" s="65"/>
    </row>
    <row r="21" spans="1:9" ht="31.5" customHeight="1">
      <c r="A21" s="50" t="s">
        <v>3</v>
      </c>
      <c r="B21" s="65"/>
      <c r="C21" s="49"/>
      <c r="D21" s="49"/>
      <c r="E21" s="50">
        <v>32113</v>
      </c>
      <c r="F21" s="50" t="s">
        <v>241</v>
      </c>
      <c r="G21" s="52">
        <f>H21*25%+H21</f>
        <v>1250</v>
      </c>
      <c r="H21" s="67">
        <v>1000</v>
      </c>
      <c r="I21" s="65"/>
    </row>
    <row r="22" spans="1:9" ht="35.25" customHeight="1">
      <c r="A22" s="65">
        <v>2</v>
      </c>
      <c r="B22" s="65"/>
      <c r="C22" s="65"/>
      <c r="D22" s="98">
        <v>3213</v>
      </c>
      <c r="E22" s="98"/>
      <c r="F22" s="98" t="s">
        <v>27</v>
      </c>
      <c r="G22" s="99">
        <f>H22*25%+H22</f>
        <v>3000</v>
      </c>
      <c r="H22" s="99">
        <v>2400</v>
      </c>
      <c r="I22" s="69" t="s">
        <v>308</v>
      </c>
    </row>
    <row r="23" spans="1:9" ht="12.75">
      <c r="A23" s="70" t="s">
        <v>9</v>
      </c>
      <c r="B23" s="65"/>
      <c r="C23" s="65"/>
      <c r="D23" s="65"/>
      <c r="E23" s="71">
        <v>32131</v>
      </c>
      <c r="F23" s="71" t="s">
        <v>199</v>
      </c>
      <c r="G23" s="52">
        <f>H23*25%+H23</f>
        <v>7500</v>
      </c>
      <c r="H23" s="67">
        <v>6000</v>
      </c>
      <c r="I23" s="65"/>
    </row>
    <row r="24" spans="1:9" ht="30" customHeight="1">
      <c r="A24" s="65"/>
      <c r="B24" s="65"/>
      <c r="C24" s="90">
        <v>322</v>
      </c>
      <c r="D24" s="90"/>
      <c r="E24" s="90"/>
      <c r="F24" s="90" t="s">
        <v>32</v>
      </c>
      <c r="G24" s="91"/>
      <c r="H24" s="67"/>
      <c r="I24" s="65"/>
    </row>
    <row r="25" spans="1:9" ht="38.25" customHeight="1">
      <c r="A25" s="65">
        <v>3</v>
      </c>
      <c r="B25" s="65"/>
      <c r="C25" s="65"/>
      <c r="D25" s="98">
        <v>3221</v>
      </c>
      <c r="E25" s="98"/>
      <c r="F25" s="98" t="s">
        <v>36</v>
      </c>
      <c r="G25" s="99">
        <f aca="true" t="shared" si="0" ref="G25:G48">H25*25%+H25</f>
        <v>60970</v>
      </c>
      <c r="H25" s="99">
        <f>H26+H32+H36+H38+H39+H41</f>
        <v>48776</v>
      </c>
      <c r="I25" s="69" t="s">
        <v>302</v>
      </c>
    </row>
    <row r="26" spans="1:9" ht="12.75">
      <c r="A26" s="50" t="s">
        <v>13</v>
      </c>
      <c r="B26" s="65"/>
      <c r="C26" s="65"/>
      <c r="D26" s="65"/>
      <c r="E26" s="71">
        <v>32211</v>
      </c>
      <c r="F26" s="65" t="s">
        <v>34</v>
      </c>
      <c r="G26" s="53">
        <f t="shared" si="0"/>
        <v>22375</v>
      </c>
      <c r="H26" s="53">
        <f>SUM(H27:H31)</f>
        <v>17900</v>
      </c>
      <c r="I26" s="65"/>
    </row>
    <row r="27" spans="1:9" ht="12.75">
      <c r="A27" s="72" t="s">
        <v>253</v>
      </c>
      <c r="B27" s="71"/>
      <c r="C27" s="71"/>
      <c r="D27" s="71"/>
      <c r="E27" s="71"/>
      <c r="F27" s="71" t="s">
        <v>2</v>
      </c>
      <c r="G27" s="52">
        <f t="shared" si="0"/>
        <v>10000</v>
      </c>
      <c r="H27" s="67">
        <v>8000</v>
      </c>
      <c r="I27" s="71"/>
    </row>
    <row r="28" spans="1:9" ht="20.25" customHeight="1">
      <c r="A28" s="71" t="s">
        <v>254</v>
      </c>
      <c r="B28" s="71"/>
      <c r="C28" s="71"/>
      <c r="D28" s="71"/>
      <c r="E28" s="71"/>
      <c r="F28" s="71" t="s">
        <v>200</v>
      </c>
      <c r="G28" s="52">
        <f t="shared" si="0"/>
        <v>1125</v>
      </c>
      <c r="H28" s="67">
        <v>900</v>
      </c>
      <c r="I28" s="71"/>
    </row>
    <row r="29" spans="1:9" ht="12.75">
      <c r="A29" s="71" t="s">
        <v>255</v>
      </c>
      <c r="B29" s="71"/>
      <c r="C29" s="71"/>
      <c r="D29" s="71"/>
      <c r="E29" s="71"/>
      <c r="F29" s="71" t="s">
        <v>201</v>
      </c>
      <c r="G29" s="52">
        <f t="shared" si="0"/>
        <v>7500</v>
      </c>
      <c r="H29" s="67">
        <v>6000</v>
      </c>
      <c r="I29" s="71"/>
    </row>
    <row r="30" spans="1:9" ht="12.75">
      <c r="A30" s="71" t="s">
        <v>256</v>
      </c>
      <c r="B30" s="71"/>
      <c r="C30" s="71"/>
      <c r="D30" s="71"/>
      <c r="E30" s="71"/>
      <c r="F30" s="71" t="s">
        <v>33</v>
      </c>
      <c r="G30" s="52">
        <f t="shared" si="0"/>
        <v>1875</v>
      </c>
      <c r="H30" s="67">
        <v>1500</v>
      </c>
      <c r="I30" s="71"/>
    </row>
    <row r="31" spans="1:9" ht="12.75">
      <c r="A31" s="71" t="s">
        <v>309</v>
      </c>
      <c r="B31" s="71"/>
      <c r="C31" s="71"/>
      <c r="D31" s="71"/>
      <c r="E31" s="71"/>
      <c r="F31" s="71" t="s">
        <v>243</v>
      </c>
      <c r="G31" s="52">
        <f t="shared" si="0"/>
        <v>1875</v>
      </c>
      <c r="H31" s="67">
        <v>1500</v>
      </c>
      <c r="I31" s="71"/>
    </row>
    <row r="32" spans="1:9" ht="41.25" customHeight="1">
      <c r="A32" s="65">
        <v>4</v>
      </c>
      <c r="B32" s="65"/>
      <c r="C32" s="65"/>
      <c r="D32" s="65"/>
      <c r="E32" s="71">
        <v>32212</v>
      </c>
      <c r="F32" s="65" t="s">
        <v>8</v>
      </c>
      <c r="G32" s="53">
        <f t="shared" si="0"/>
        <v>4250</v>
      </c>
      <c r="H32" s="53">
        <f>SUM(H33:H35)</f>
        <v>3400</v>
      </c>
      <c r="I32" s="69" t="s">
        <v>302</v>
      </c>
    </row>
    <row r="33" spans="1:9" ht="12.75">
      <c r="A33" s="71" t="s">
        <v>141</v>
      </c>
      <c r="B33" s="71"/>
      <c r="C33" s="71"/>
      <c r="D33" s="71"/>
      <c r="E33" s="71"/>
      <c r="F33" s="71" t="s">
        <v>10</v>
      </c>
      <c r="G33" s="52">
        <f t="shared" si="0"/>
        <v>875</v>
      </c>
      <c r="H33" s="67">
        <v>700</v>
      </c>
      <c r="I33" s="71"/>
    </row>
    <row r="34" spans="1:9" ht="12.75">
      <c r="A34" s="71" t="s">
        <v>142</v>
      </c>
      <c r="B34" s="71"/>
      <c r="C34" s="71"/>
      <c r="D34" s="71"/>
      <c r="E34" s="71"/>
      <c r="F34" s="71" t="s">
        <v>11</v>
      </c>
      <c r="G34" s="52">
        <f t="shared" si="0"/>
        <v>2125</v>
      </c>
      <c r="H34" s="67">
        <v>1700</v>
      </c>
      <c r="I34" s="71"/>
    </row>
    <row r="35" spans="1:9" ht="20.25" customHeight="1">
      <c r="A35" s="71" t="s">
        <v>143</v>
      </c>
      <c r="B35" s="71"/>
      <c r="C35" s="71"/>
      <c r="D35" s="71"/>
      <c r="E35" s="71"/>
      <c r="F35" s="71" t="s">
        <v>12</v>
      </c>
      <c r="G35" s="52">
        <f t="shared" si="0"/>
        <v>1250</v>
      </c>
      <c r="H35" s="67">
        <v>1000</v>
      </c>
      <c r="I35" s="71"/>
    </row>
    <row r="36" spans="1:9" ht="40.5" customHeight="1">
      <c r="A36" s="65">
        <v>5</v>
      </c>
      <c r="B36" s="65"/>
      <c r="C36" s="65"/>
      <c r="D36" s="65"/>
      <c r="E36" s="71">
        <v>32214</v>
      </c>
      <c r="F36" s="65" t="s">
        <v>41</v>
      </c>
      <c r="G36" s="54">
        <f t="shared" si="0"/>
        <v>20000</v>
      </c>
      <c r="H36" s="53">
        <f>H37</f>
        <v>16000</v>
      </c>
      <c r="I36" s="69" t="s">
        <v>302</v>
      </c>
    </row>
    <row r="37" spans="1:9" ht="39.75" customHeight="1">
      <c r="A37" s="71" t="s">
        <v>257</v>
      </c>
      <c r="B37" s="71"/>
      <c r="C37" s="71"/>
      <c r="D37" s="71"/>
      <c r="E37" s="71"/>
      <c r="F37" s="71" t="s">
        <v>245</v>
      </c>
      <c r="G37" s="52">
        <f t="shared" si="0"/>
        <v>20000</v>
      </c>
      <c r="H37" s="67">
        <v>16000</v>
      </c>
      <c r="I37" s="71"/>
    </row>
    <row r="38" spans="1:9" ht="35.25" customHeight="1">
      <c r="A38" s="65">
        <v>6</v>
      </c>
      <c r="B38" s="65"/>
      <c r="C38" s="65"/>
      <c r="D38" s="65"/>
      <c r="E38" s="71">
        <v>32215</v>
      </c>
      <c r="F38" s="68" t="s">
        <v>35</v>
      </c>
      <c r="G38" s="52">
        <f t="shared" si="0"/>
        <v>3750</v>
      </c>
      <c r="H38" s="52">
        <v>3000</v>
      </c>
      <c r="I38" s="69" t="s">
        <v>302</v>
      </c>
    </row>
    <row r="39" spans="1:9" ht="22.5" customHeight="1">
      <c r="A39" s="65">
        <v>7</v>
      </c>
      <c r="B39" s="65"/>
      <c r="C39" s="65"/>
      <c r="D39" s="65"/>
      <c r="E39" s="71">
        <v>32216</v>
      </c>
      <c r="F39" s="50" t="s">
        <v>244</v>
      </c>
      <c r="G39" s="52">
        <f t="shared" si="0"/>
        <v>10000</v>
      </c>
      <c r="H39" s="52">
        <v>8000</v>
      </c>
      <c r="I39" s="65"/>
    </row>
    <row r="40" spans="1:9" ht="27.75" customHeight="1">
      <c r="A40" s="50" t="s">
        <v>144</v>
      </c>
      <c r="B40" s="65"/>
      <c r="C40" s="65"/>
      <c r="D40" s="65"/>
      <c r="E40" s="71"/>
      <c r="F40" s="50" t="s">
        <v>246</v>
      </c>
      <c r="G40" s="52">
        <f t="shared" si="0"/>
        <v>10000</v>
      </c>
      <c r="H40" s="67">
        <v>8000</v>
      </c>
      <c r="I40" s="65"/>
    </row>
    <row r="41" spans="1:9" ht="25.5">
      <c r="A41" s="65">
        <v>8</v>
      </c>
      <c r="B41" s="71"/>
      <c r="C41" s="71"/>
      <c r="D41" s="71"/>
      <c r="E41" s="71">
        <v>32219</v>
      </c>
      <c r="F41" s="50" t="s">
        <v>40</v>
      </c>
      <c r="G41" s="52">
        <f t="shared" si="0"/>
        <v>595</v>
      </c>
      <c r="H41" s="52">
        <v>476</v>
      </c>
      <c r="I41" s="71"/>
    </row>
    <row r="42" spans="1:9" ht="41.25" customHeight="1">
      <c r="A42" s="71"/>
      <c r="B42" s="71"/>
      <c r="C42" s="71"/>
      <c r="D42" s="98">
        <v>3222</v>
      </c>
      <c r="E42" s="98"/>
      <c r="F42" s="98" t="s">
        <v>42</v>
      </c>
      <c r="G42" s="99">
        <f>H42*1.25</f>
        <v>169003</v>
      </c>
      <c r="H42" s="99">
        <f>H43</f>
        <v>135202.4</v>
      </c>
      <c r="I42" s="69" t="s">
        <v>302</v>
      </c>
    </row>
    <row r="43" spans="1:9" ht="12.75">
      <c r="A43" s="65">
        <v>9</v>
      </c>
      <c r="B43" s="71"/>
      <c r="C43" s="71"/>
      <c r="D43" s="71"/>
      <c r="E43" s="65">
        <v>32224</v>
      </c>
      <c r="F43" s="65" t="s">
        <v>43</v>
      </c>
      <c r="G43" s="54">
        <f>G44+G49+G52+G55+G58+G61+G65</f>
        <v>169003</v>
      </c>
      <c r="H43" s="53">
        <f>H44+H49+H52+H55+H58+H61+H65</f>
        <v>135202.4</v>
      </c>
      <c r="I43" s="71"/>
    </row>
    <row r="44" spans="1:12" ht="12.75">
      <c r="A44" s="73" t="s">
        <v>258</v>
      </c>
      <c r="B44" s="71"/>
      <c r="C44" s="71"/>
      <c r="D44" s="71"/>
      <c r="E44" s="65"/>
      <c r="F44" s="68" t="s">
        <v>215</v>
      </c>
      <c r="G44" s="54">
        <f t="shared" si="0"/>
        <v>9000</v>
      </c>
      <c r="H44" s="54">
        <f>H45+H46+H47+H48</f>
        <v>7200</v>
      </c>
      <c r="I44" s="71"/>
      <c r="L44" s="107"/>
    </row>
    <row r="45" spans="1:9" ht="12.75">
      <c r="A45" s="72" t="s">
        <v>259</v>
      </c>
      <c r="B45" s="71"/>
      <c r="C45" s="71"/>
      <c r="D45" s="71"/>
      <c r="E45" s="65"/>
      <c r="F45" s="71" t="s">
        <v>217</v>
      </c>
      <c r="G45" s="52">
        <f t="shared" si="0"/>
        <v>6250</v>
      </c>
      <c r="H45" s="67">
        <v>5000</v>
      </c>
      <c r="I45" s="71"/>
    </row>
    <row r="46" spans="1:9" ht="12.75">
      <c r="A46" s="72" t="s">
        <v>260</v>
      </c>
      <c r="B46" s="71"/>
      <c r="C46" s="71"/>
      <c r="D46" s="71"/>
      <c r="E46" s="65"/>
      <c r="F46" s="71" t="s">
        <v>236</v>
      </c>
      <c r="G46" s="52">
        <f t="shared" si="0"/>
        <v>2000</v>
      </c>
      <c r="H46" s="67">
        <v>1600</v>
      </c>
      <c r="I46" s="71"/>
    </row>
    <row r="47" spans="1:14" ht="12.75">
      <c r="A47" s="72" t="s">
        <v>261</v>
      </c>
      <c r="B47" s="71"/>
      <c r="C47" s="71"/>
      <c r="D47" s="71"/>
      <c r="E47" s="65"/>
      <c r="F47" s="71" t="s">
        <v>237</v>
      </c>
      <c r="G47" s="52">
        <f t="shared" si="0"/>
        <v>750</v>
      </c>
      <c r="H47" s="67">
        <v>600</v>
      </c>
      <c r="I47" s="71"/>
      <c r="N47" s="107"/>
    </row>
    <row r="48" spans="1:9" ht="12.75">
      <c r="A48" s="72" t="s">
        <v>262</v>
      </c>
      <c r="B48" s="71"/>
      <c r="C48" s="71"/>
      <c r="D48" s="71"/>
      <c r="E48" s="65"/>
      <c r="F48" s="71" t="s">
        <v>242</v>
      </c>
      <c r="G48" s="52">
        <f t="shared" si="0"/>
        <v>0</v>
      </c>
      <c r="H48" s="67">
        <v>0</v>
      </c>
      <c r="I48" s="71"/>
    </row>
    <row r="49" spans="1:9" ht="12.75">
      <c r="A49" s="68" t="s">
        <v>263</v>
      </c>
      <c r="B49" s="71"/>
      <c r="C49" s="71"/>
      <c r="D49" s="71"/>
      <c r="E49" s="65"/>
      <c r="F49" s="68" t="s">
        <v>216</v>
      </c>
      <c r="G49" s="54">
        <f aca="true" t="shared" si="1" ref="G49:G67">H49*25%+H49</f>
        <v>3125</v>
      </c>
      <c r="H49" s="54">
        <f>SUM(H50:H51)</f>
        <v>2500</v>
      </c>
      <c r="I49" s="71"/>
    </row>
    <row r="50" spans="1:9" ht="12.75">
      <c r="A50" s="71" t="s">
        <v>264</v>
      </c>
      <c r="B50" s="71"/>
      <c r="C50" s="71"/>
      <c r="D50" s="71"/>
      <c r="E50" s="65"/>
      <c r="F50" s="71" t="s">
        <v>218</v>
      </c>
      <c r="G50" s="52">
        <f t="shared" si="1"/>
        <v>625</v>
      </c>
      <c r="H50" s="67">
        <v>500</v>
      </c>
      <c r="I50" s="71"/>
    </row>
    <row r="51" spans="1:9" ht="12.75">
      <c r="A51" s="71" t="s">
        <v>265</v>
      </c>
      <c r="B51" s="71"/>
      <c r="C51" s="71"/>
      <c r="D51" s="71"/>
      <c r="E51" s="65"/>
      <c r="F51" s="71" t="s">
        <v>238</v>
      </c>
      <c r="G51" s="52">
        <f t="shared" si="1"/>
        <v>2500</v>
      </c>
      <c r="H51" s="67">
        <v>2000</v>
      </c>
      <c r="I51" s="71"/>
    </row>
    <row r="52" spans="1:9" ht="12.75">
      <c r="A52" s="68" t="s">
        <v>266</v>
      </c>
      <c r="B52" s="71"/>
      <c r="C52" s="71"/>
      <c r="D52" s="71"/>
      <c r="E52" s="65"/>
      <c r="F52" s="68" t="s">
        <v>219</v>
      </c>
      <c r="G52" s="54">
        <f>G53+G54</f>
        <v>38125</v>
      </c>
      <c r="H52" s="54">
        <f>H53+H54</f>
        <v>30500</v>
      </c>
      <c r="I52" s="71"/>
    </row>
    <row r="53" spans="1:9" ht="12.75">
      <c r="A53" s="71" t="s">
        <v>267</v>
      </c>
      <c r="B53" s="71"/>
      <c r="C53" s="71"/>
      <c r="D53" s="71"/>
      <c r="E53" s="65"/>
      <c r="F53" s="50" t="s">
        <v>220</v>
      </c>
      <c r="G53" s="52">
        <f t="shared" si="1"/>
        <v>10000</v>
      </c>
      <c r="H53" s="67">
        <v>8000</v>
      </c>
      <c r="I53" s="71"/>
    </row>
    <row r="54" spans="1:9" ht="12.75">
      <c r="A54" s="71" t="s">
        <v>268</v>
      </c>
      <c r="B54" s="71"/>
      <c r="C54" s="71"/>
      <c r="D54" s="71"/>
      <c r="E54" s="65"/>
      <c r="F54" s="50" t="s">
        <v>232</v>
      </c>
      <c r="G54" s="52">
        <f t="shared" si="1"/>
        <v>28125</v>
      </c>
      <c r="H54" s="67">
        <v>22500</v>
      </c>
      <c r="I54" s="71"/>
    </row>
    <row r="55" spans="1:9" ht="12.75">
      <c r="A55" s="68" t="s">
        <v>269</v>
      </c>
      <c r="B55" s="71"/>
      <c r="C55" s="71"/>
      <c r="D55" s="71"/>
      <c r="E55" s="65"/>
      <c r="F55" s="68" t="s">
        <v>221</v>
      </c>
      <c r="G55" s="54">
        <f t="shared" si="1"/>
        <v>8753</v>
      </c>
      <c r="H55" s="54">
        <f>H56+H57</f>
        <v>7002.4</v>
      </c>
      <c r="I55" s="71"/>
    </row>
    <row r="56" spans="1:9" ht="12.75">
      <c r="A56" s="71" t="s">
        <v>270</v>
      </c>
      <c r="B56" s="71"/>
      <c r="C56" s="71"/>
      <c r="D56" s="71"/>
      <c r="E56" s="65"/>
      <c r="F56" s="50" t="s">
        <v>222</v>
      </c>
      <c r="G56" s="52">
        <f t="shared" si="1"/>
        <v>8125</v>
      </c>
      <c r="H56" s="67">
        <v>6500</v>
      </c>
      <c r="I56" s="71"/>
    </row>
    <row r="57" spans="1:9" ht="12.75">
      <c r="A57" s="71" t="s">
        <v>271</v>
      </c>
      <c r="B57" s="71"/>
      <c r="C57" s="71"/>
      <c r="D57" s="71"/>
      <c r="E57" s="65"/>
      <c r="F57" s="50" t="s">
        <v>233</v>
      </c>
      <c r="G57" s="52">
        <f t="shared" si="1"/>
        <v>628</v>
      </c>
      <c r="H57" s="67">
        <v>502.4</v>
      </c>
      <c r="I57" s="71"/>
    </row>
    <row r="58" spans="1:9" ht="12.75">
      <c r="A58" s="68" t="s">
        <v>272</v>
      </c>
      <c r="B58" s="71"/>
      <c r="C58" s="71"/>
      <c r="D58" s="71"/>
      <c r="E58" s="65"/>
      <c r="F58" s="68" t="s">
        <v>223</v>
      </c>
      <c r="G58" s="54">
        <f t="shared" si="1"/>
        <v>5000</v>
      </c>
      <c r="H58" s="54">
        <f>H59+H60</f>
        <v>4000</v>
      </c>
      <c r="I58" s="71"/>
    </row>
    <row r="59" spans="1:9" ht="12.75">
      <c r="A59" s="71" t="s">
        <v>273</v>
      </c>
      <c r="B59" s="71"/>
      <c r="C59" s="71"/>
      <c r="D59" s="71"/>
      <c r="E59" s="65"/>
      <c r="F59" s="71" t="s">
        <v>234</v>
      </c>
      <c r="G59" s="52">
        <f t="shared" si="1"/>
        <v>0</v>
      </c>
      <c r="H59" s="67">
        <v>0</v>
      </c>
      <c r="I59" s="71"/>
    </row>
    <row r="60" spans="1:9" ht="12.75">
      <c r="A60" s="72" t="s">
        <v>274</v>
      </c>
      <c r="B60" s="71"/>
      <c r="C60" s="71"/>
      <c r="D60" s="71"/>
      <c r="E60" s="65"/>
      <c r="F60" s="71" t="s">
        <v>252</v>
      </c>
      <c r="G60" s="52">
        <f t="shared" si="1"/>
        <v>5000</v>
      </c>
      <c r="H60" s="67">
        <v>4000</v>
      </c>
      <c r="I60" s="71"/>
    </row>
    <row r="61" spans="1:9" ht="12.75">
      <c r="A61" s="68" t="s">
        <v>275</v>
      </c>
      <c r="B61" s="71"/>
      <c r="C61" s="71"/>
      <c r="D61" s="71"/>
      <c r="E61" s="65"/>
      <c r="F61" s="68" t="s">
        <v>224</v>
      </c>
      <c r="G61" s="54">
        <f t="shared" si="1"/>
        <v>5625</v>
      </c>
      <c r="H61" s="54">
        <f>H62+H63+H64</f>
        <v>4500</v>
      </c>
      <c r="I61" s="71"/>
    </row>
    <row r="62" spans="1:9" ht="12.75">
      <c r="A62" s="71" t="s">
        <v>276</v>
      </c>
      <c r="B62" s="71"/>
      <c r="C62" s="71"/>
      <c r="D62" s="71"/>
      <c r="E62" s="65"/>
      <c r="F62" s="50" t="s">
        <v>225</v>
      </c>
      <c r="G62" s="52">
        <f t="shared" si="1"/>
        <v>625</v>
      </c>
      <c r="H62" s="67">
        <v>500</v>
      </c>
      <c r="I62" s="71"/>
    </row>
    <row r="63" spans="1:9" ht="12.75">
      <c r="A63" s="71" t="s">
        <v>277</v>
      </c>
      <c r="B63" s="71"/>
      <c r="C63" s="71"/>
      <c r="D63" s="71"/>
      <c r="E63" s="65"/>
      <c r="F63" s="50" t="s">
        <v>226</v>
      </c>
      <c r="G63" s="52">
        <f t="shared" si="1"/>
        <v>2500</v>
      </c>
      <c r="H63" s="67">
        <v>2000</v>
      </c>
      <c r="I63" s="71"/>
    </row>
    <row r="64" spans="1:9" ht="12.75">
      <c r="A64" s="72" t="s">
        <v>278</v>
      </c>
      <c r="B64" s="71"/>
      <c r="C64" s="71"/>
      <c r="D64" s="71"/>
      <c r="E64" s="65"/>
      <c r="F64" s="50" t="s">
        <v>227</v>
      </c>
      <c r="G64" s="52">
        <f t="shared" si="1"/>
        <v>2500</v>
      </c>
      <c r="H64" s="67">
        <v>2000</v>
      </c>
      <c r="I64" s="71"/>
    </row>
    <row r="65" spans="1:9" ht="12.75">
      <c r="A65" s="68" t="s">
        <v>279</v>
      </c>
      <c r="B65" s="71"/>
      <c r="C65" s="71"/>
      <c r="D65" s="71"/>
      <c r="E65" s="65"/>
      <c r="F65" s="68" t="s">
        <v>50</v>
      </c>
      <c r="G65" s="54">
        <f>H65*25%+H65</f>
        <v>99375</v>
      </c>
      <c r="H65" s="54">
        <f>SUM(H66:H72)</f>
        <v>79500</v>
      </c>
      <c r="I65" s="71"/>
    </row>
    <row r="66" spans="1:9" ht="12.75">
      <c r="A66" s="71" t="s">
        <v>280</v>
      </c>
      <c r="B66" s="71"/>
      <c r="C66" s="71"/>
      <c r="D66" s="71"/>
      <c r="E66" s="65"/>
      <c r="F66" s="50" t="s">
        <v>228</v>
      </c>
      <c r="G66" s="52">
        <f t="shared" si="1"/>
        <v>12500</v>
      </c>
      <c r="H66" s="67">
        <v>10000</v>
      </c>
      <c r="I66" s="71"/>
    </row>
    <row r="67" spans="1:9" ht="12.75">
      <c r="A67" s="71" t="s">
        <v>281</v>
      </c>
      <c r="B67" s="71"/>
      <c r="C67" s="71"/>
      <c r="D67" s="71"/>
      <c r="E67" s="65"/>
      <c r="F67" s="50" t="s">
        <v>229</v>
      </c>
      <c r="G67" s="52">
        <f t="shared" si="1"/>
        <v>12500</v>
      </c>
      <c r="H67" s="67">
        <v>10000</v>
      </c>
      <c r="I67" s="71"/>
    </row>
    <row r="68" spans="1:9" ht="12.75">
      <c r="A68" s="71" t="s">
        <v>282</v>
      </c>
      <c r="B68" s="71"/>
      <c r="C68" s="71"/>
      <c r="D68" s="71"/>
      <c r="E68" s="65"/>
      <c r="F68" s="50" t="s">
        <v>230</v>
      </c>
      <c r="G68" s="52">
        <f>H68*25%+H68</f>
        <v>17500</v>
      </c>
      <c r="H68" s="67">
        <v>14000</v>
      </c>
      <c r="I68" s="71"/>
    </row>
    <row r="69" spans="1:9" ht="12.75">
      <c r="A69" s="71" t="s">
        <v>283</v>
      </c>
      <c r="B69" s="71"/>
      <c r="C69" s="71"/>
      <c r="D69" s="71"/>
      <c r="E69" s="65"/>
      <c r="F69" s="50" t="s">
        <v>231</v>
      </c>
      <c r="G69" s="52">
        <f>H69*25%+H69</f>
        <v>23750</v>
      </c>
      <c r="H69" s="67">
        <v>19000</v>
      </c>
      <c r="I69" s="71"/>
    </row>
    <row r="70" spans="1:9" ht="12.75">
      <c r="A70" s="71" t="s">
        <v>284</v>
      </c>
      <c r="B70" s="71"/>
      <c r="C70" s="71"/>
      <c r="D70" s="71"/>
      <c r="E70" s="65"/>
      <c r="F70" s="50" t="s">
        <v>235</v>
      </c>
      <c r="G70" s="52">
        <f>H70*25%+H70</f>
        <v>10000</v>
      </c>
      <c r="H70" s="67">
        <v>8000</v>
      </c>
      <c r="I70" s="71"/>
    </row>
    <row r="71" spans="1:9" ht="12.75">
      <c r="A71" s="71" t="s">
        <v>318</v>
      </c>
      <c r="B71" s="71"/>
      <c r="C71" s="71"/>
      <c r="D71" s="71"/>
      <c r="E71" s="65"/>
      <c r="F71" s="50" t="s">
        <v>319</v>
      </c>
      <c r="G71" s="52">
        <f>H71*25%+H71</f>
        <v>11875</v>
      </c>
      <c r="H71" s="67">
        <v>9500</v>
      </c>
      <c r="I71" s="71"/>
    </row>
    <row r="72" spans="1:9" ht="12.75">
      <c r="A72" s="71"/>
      <c r="B72" s="71"/>
      <c r="C72" s="71"/>
      <c r="D72" s="71"/>
      <c r="E72" s="65"/>
      <c r="F72" s="50" t="s">
        <v>330</v>
      </c>
      <c r="G72" s="52">
        <f>H72*25%+H72</f>
        <v>11250</v>
      </c>
      <c r="H72" s="67">
        <v>9000</v>
      </c>
      <c r="I72" s="71"/>
    </row>
    <row r="73" spans="1:9" ht="40.5" customHeight="1">
      <c r="A73" s="71"/>
      <c r="B73" s="71"/>
      <c r="C73" s="71"/>
      <c r="D73" s="98">
        <v>3223</v>
      </c>
      <c r="E73" s="98"/>
      <c r="F73" s="98" t="s">
        <v>51</v>
      </c>
      <c r="G73" s="99">
        <f aca="true" t="shared" si="2" ref="G73:G90">H73*25%+H73</f>
        <v>181300</v>
      </c>
      <c r="H73" s="99">
        <f>SUM(H74:H77)</f>
        <v>145040</v>
      </c>
      <c r="I73" s="69"/>
    </row>
    <row r="74" spans="1:9" ht="65.25" customHeight="1">
      <c r="A74" s="65">
        <v>10</v>
      </c>
      <c r="B74" s="71"/>
      <c r="C74" s="71"/>
      <c r="D74" s="71"/>
      <c r="E74" s="71">
        <v>32231</v>
      </c>
      <c r="F74" s="71" t="s">
        <v>52</v>
      </c>
      <c r="G74" s="52">
        <f t="shared" si="2"/>
        <v>50000</v>
      </c>
      <c r="H74" s="67">
        <v>40000</v>
      </c>
      <c r="I74" s="74" t="s">
        <v>303</v>
      </c>
    </row>
    <row r="75" spans="1:9" ht="12.75">
      <c r="A75" s="65">
        <v>11</v>
      </c>
      <c r="B75" s="71"/>
      <c r="C75" s="71"/>
      <c r="D75" s="71"/>
      <c r="E75" s="71">
        <v>32233</v>
      </c>
      <c r="F75" s="71" t="s">
        <v>247</v>
      </c>
      <c r="G75" s="52">
        <f t="shared" si="2"/>
        <v>300</v>
      </c>
      <c r="H75" s="67">
        <v>240</v>
      </c>
      <c r="I75" s="71"/>
    </row>
    <row r="76" spans="1:9" ht="21" customHeight="1">
      <c r="A76" s="65">
        <v>12</v>
      </c>
      <c r="B76" s="71"/>
      <c r="C76" s="71"/>
      <c r="D76" s="71"/>
      <c r="E76" s="71">
        <v>32234</v>
      </c>
      <c r="F76" s="71" t="s">
        <v>53</v>
      </c>
      <c r="G76" s="52">
        <f t="shared" si="2"/>
        <v>130000</v>
      </c>
      <c r="H76" s="67">
        <v>104000</v>
      </c>
      <c r="I76" s="65" t="s">
        <v>304</v>
      </c>
    </row>
    <row r="77" spans="1:9" ht="12.75">
      <c r="A77" s="68">
        <v>13</v>
      </c>
      <c r="B77" s="71"/>
      <c r="C77" s="71"/>
      <c r="D77" s="71"/>
      <c r="E77" s="71">
        <v>322341</v>
      </c>
      <c r="F77" s="71" t="s">
        <v>248</v>
      </c>
      <c r="G77" s="52">
        <f t="shared" si="2"/>
        <v>1000</v>
      </c>
      <c r="H77" s="67">
        <v>800</v>
      </c>
      <c r="I77" s="71"/>
    </row>
    <row r="78" spans="1:9" ht="39.75" customHeight="1">
      <c r="A78" s="71"/>
      <c r="B78" s="71"/>
      <c r="C78" s="71"/>
      <c r="D78" s="98">
        <v>3224</v>
      </c>
      <c r="E78" s="98"/>
      <c r="F78" s="98" t="s">
        <v>59</v>
      </c>
      <c r="G78" s="99">
        <f t="shared" si="2"/>
        <v>16250</v>
      </c>
      <c r="H78" s="99">
        <f>H79+H86+H88</f>
        <v>13000</v>
      </c>
      <c r="I78" s="69" t="s">
        <v>302</v>
      </c>
    </row>
    <row r="79" spans="1:9" ht="25.5">
      <c r="A79" s="65">
        <v>14</v>
      </c>
      <c r="B79" s="65"/>
      <c r="C79" s="65"/>
      <c r="D79" s="65"/>
      <c r="E79" s="71">
        <v>32241</v>
      </c>
      <c r="F79" s="65" t="s">
        <v>60</v>
      </c>
      <c r="G79" s="53">
        <f t="shared" si="2"/>
        <v>5000</v>
      </c>
      <c r="H79" s="53">
        <f>SUM(H80:H85)</f>
        <v>4000</v>
      </c>
      <c r="I79" s="65"/>
    </row>
    <row r="80" spans="1:9" ht="12.75">
      <c r="A80" s="71" t="s">
        <v>285</v>
      </c>
      <c r="B80" s="71"/>
      <c r="C80" s="71"/>
      <c r="D80" s="71"/>
      <c r="E80" s="71"/>
      <c r="F80" s="71" t="s">
        <v>16</v>
      </c>
      <c r="G80" s="52">
        <f t="shared" si="2"/>
        <v>1250</v>
      </c>
      <c r="H80" s="67">
        <v>1000</v>
      </c>
      <c r="I80" s="71"/>
    </row>
    <row r="81" spans="1:9" ht="12.75">
      <c r="A81" s="71" t="s">
        <v>286</v>
      </c>
      <c r="B81" s="71"/>
      <c r="C81" s="71"/>
      <c r="D81" s="71"/>
      <c r="E81" s="71"/>
      <c r="F81" s="71" t="s">
        <v>17</v>
      </c>
      <c r="G81" s="52">
        <f t="shared" si="2"/>
        <v>0</v>
      </c>
      <c r="H81" s="67">
        <v>0</v>
      </c>
      <c r="I81" s="71"/>
    </row>
    <row r="82" spans="1:9" ht="12.75">
      <c r="A82" s="71" t="s">
        <v>287</v>
      </c>
      <c r="B82" s="71"/>
      <c r="C82" s="71"/>
      <c r="D82" s="71"/>
      <c r="E82" s="71"/>
      <c r="F82" s="71" t="s">
        <v>18</v>
      </c>
      <c r="G82" s="52">
        <f t="shared" si="2"/>
        <v>0</v>
      </c>
      <c r="H82" s="67">
        <v>0</v>
      </c>
      <c r="I82" s="71"/>
    </row>
    <row r="83" spans="1:9" ht="12.75">
      <c r="A83" s="75" t="s">
        <v>288</v>
      </c>
      <c r="B83" s="71"/>
      <c r="C83" s="71"/>
      <c r="D83" s="71"/>
      <c r="E83" s="71"/>
      <c r="F83" s="71" t="s">
        <v>19</v>
      </c>
      <c r="G83" s="52">
        <f t="shared" si="2"/>
        <v>1250</v>
      </c>
      <c r="H83" s="67">
        <v>1000</v>
      </c>
      <c r="I83" s="71"/>
    </row>
    <row r="84" spans="1:9" ht="12.75">
      <c r="A84" s="71" t="s">
        <v>289</v>
      </c>
      <c r="B84" s="71"/>
      <c r="C84" s="71"/>
      <c r="D84" s="71"/>
      <c r="E84" s="71"/>
      <c r="F84" s="71" t="s">
        <v>20</v>
      </c>
      <c r="G84" s="52">
        <f t="shared" si="2"/>
        <v>1250</v>
      </c>
      <c r="H84" s="67">
        <v>1000</v>
      </c>
      <c r="I84" s="71"/>
    </row>
    <row r="85" spans="1:9" ht="19.5" customHeight="1">
      <c r="A85" s="75" t="s">
        <v>290</v>
      </c>
      <c r="B85" s="71"/>
      <c r="C85" s="71"/>
      <c r="D85" s="71"/>
      <c r="E85" s="71"/>
      <c r="F85" s="71" t="s">
        <v>21</v>
      </c>
      <c r="G85" s="52">
        <f t="shared" si="2"/>
        <v>1250</v>
      </c>
      <c r="H85" s="67">
        <v>1000</v>
      </c>
      <c r="I85" s="71"/>
    </row>
    <row r="86" spans="1:9" ht="38.25" customHeight="1">
      <c r="A86" s="65">
        <v>15</v>
      </c>
      <c r="B86" s="65"/>
      <c r="C86" s="65"/>
      <c r="D86" s="65"/>
      <c r="E86" s="71">
        <v>32242</v>
      </c>
      <c r="F86" s="65" t="s">
        <v>61</v>
      </c>
      <c r="G86" s="53">
        <f t="shared" si="2"/>
        <v>10000</v>
      </c>
      <c r="H86" s="53">
        <v>8000</v>
      </c>
      <c r="I86" s="69" t="s">
        <v>302</v>
      </c>
    </row>
    <row r="87" spans="1:9" ht="25.5">
      <c r="A87" s="71" t="s">
        <v>164</v>
      </c>
      <c r="B87" s="71"/>
      <c r="C87" s="71"/>
      <c r="D87" s="71"/>
      <c r="E87" s="71"/>
      <c r="F87" s="71" t="s">
        <v>202</v>
      </c>
      <c r="G87" s="52">
        <f t="shared" si="2"/>
        <v>10000</v>
      </c>
      <c r="H87" s="67">
        <v>8000</v>
      </c>
      <c r="I87" s="71"/>
    </row>
    <row r="88" spans="1:9" ht="25.5">
      <c r="A88" s="76">
        <v>16</v>
      </c>
      <c r="B88" s="77"/>
      <c r="C88" s="77"/>
      <c r="D88" s="77"/>
      <c r="E88" s="77">
        <v>32244</v>
      </c>
      <c r="F88" s="66" t="s">
        <v>65</v>
      </c>
      <c r="G88" s="53">
        <f t="shared" si="2"/>
        <v>1250</v>
      </c>
      <c r="H88" s="78">
        <v>1000</v>
      </c>
      <c r="I88" s="77"/>
    </row>
    <row r="89" spans="1:9" ht="38.25" customHeight="1">
      <c r="A89" s="77"/>
      <c r="B89" s="77"/>
      <c r="C89" s="77"/>
      <c r="D89" s="100">
        <v>3225</v>
      </c>
      <c r="E89" s="100"/>
      <c r="F89" s="98" t="s">
        <v>66</v>
      </c>
      <c r="G89" s="99">
        <f t="shared" si="2"/>
        <v>20000</v>
      </c>
      <c r="H89" s="101">
        <f>H90</f>
        <v>16000</v>
      </c>
      <c r="I89" s="69" t="s">
        <v>302</v>
      </c>
    </row>
    <row r="90" spans="1:9" ht="12.75">
      <c r="A90" s="76">
        <v>17</v>
      </c>
      <c r="B90" s="77"/>
      <c r="C90" s="77"/>
      <c r="D90" s="77"/>
      <c r="E90" s="77">
        <v>32251</v>
      </c>
      <c r="F90" s="77" t="s">
        <v>66</v>
      </c>
      <c r="G90" s="52">
        <f t="shared" si="2"/>
        <v>20000</v>
      </c>
      <c r="H90" s="79">
        <v>16000</v>
      </c>
      <c r="I90" s="77"/>
    </row>
    <row r="91" spans="1:9" ht="13.5">
      <c r="A91" s="77"/>
      <c r="B91" s="77"/>
      <c r="C91" s="92">
        <v>323</v>
      </c>
      <c r="D91" s="92"/>
      <c r="E91" s="92"/>
      <c r="F91" s="92" t="s">
        <v>67</v>
      </c>
      <c r="G91" s="91"/>
      <c r="H91" s="79"/>
      <c r="I91" s="77"/>
    </row>
    <row r="92" spans="1:9" ht="29.25" customHeight="1">
      <c r="A92" s="76">
        <v>18</v>
      </c>
      <c r="B92" s="77"/>
      <c r="C92" s="77"/>
      <c r="D92" s="100">
        <v>3231</v>
      </c>
      <c r="E92" s="100"/>
      <c r="F92" s="100" t="s">
        <v>68</v>
      </c>
      <c r="G92" s="99">
        <f>H92*25%+H92</f>
        <v>266125</v>
      </c>
      <c r="H92" s="101">
        <f>SUM(H93:H99)</f>
        <v>212900</v>
      </c>
      <c r="I92" s="69" t="s">
        <v>305</v>
      </c>
    </row>
    <row r="93" spans="1:9" ht="12.75">
      <c r="A93" s="77" t="s">
        <v>291</v>
      </c>
      <c r="B93" s="77"/>
      <c r="C93" s="77"/>
      <c r="D93" s="77"/>
      <c r="E93" s="77">
        <v>32311</v>
      </c>
      <c r="F93" s="77" t="s">
        <v>69</v>
      </c>
      <c r="G93" s="52">
        <f aca="true" t="shared" si="3" ref="G93:G100">H93*25%+H93</f>
        <v>7500</v>
      </c>
      <c r="H93" s="79">
        <v>6000</v>
      </c>
      <c r="I93" s="77"/>
    </row>
    <row r="94" spans="1:9" ht="12.75">
      <c r="A94" s="77" t="s">
        <v>292</v>
      </c>
      <c r="B94" s="77"/>
      <c r="C94" s="77"/>
      <c r="D94" s="77"/>
      <c r="E94" s="77">
        <v>32312</v>
      </c>
      <c r="F94" s="77" t="s">
        <v>70</v>
      </c>
      <c r="G94" s="52">
        <f t="shared" si="3"/>
        <v>625</v>
      </c>
      <c r="H94" s="79">
        <v>500</v>
      </c>
      <c r="I94" s="77"/>
    </row>
    <row r="95" spans="1:9" ht="12.75">
      <c r="A95" s="80" t="s">
        <v>293</v>
      </c>
      <c r="B95" s="77"/>
      <c r="C95" s="77"/>
      <c r="D95" s="77"/>
      <c r="E95" s="77">
        <v>32313</v>
      </c>
      <c r="F95" s="77" t="s">
        <v>71</v>
      </c>
      <c r="G95" s="52">
        <f t="shared" si="3"/>
        <v>750</v>
      </c>
      <c r="H95" s="79">
        <v>600</v>
      </c>
      <c r="I95" s="77"/>
    </row>
    <row r="96" spans="1:9" ht="12.75">
      <c r="A96" s="77" t="s">
        <v>294</v>
      </c>
      <c r="B96" s="77"/>
      <c r="C96" s="77"/>
      <c r="D96" s="77"/>
      <c r="E96" s="77">
        <v>32319</v>
      </c>
      <c r="F96" s="77" t="s">
        <v>72</v>
      </c>
      <c r="G96" s="52">
        <v>0</v>
      </c>
      <c r="H96" s="79">
        <v>0</v>
      </c>
      <c r="I96" s="77"/>
    </row>
    <row r="97" spans="1:9" ht="12.75">
      <c r="A97" s="77" t="s">
        <v>295</v>
      </c>
      <c r="B97" s="77"/>
      <c r="C97" s="77"/>
      <c r="D97" s="77"/>
      <c r="E97" s="77"/>
      <c r="F97" s="77" t="s">
        <v>179</v>
      </c>
      <c r="G97" s="52">
        <f t="shared" si="3"/>
        <v>171000</v>
      </c>
      <c r="H97" s="79">
        <v>136800</v>
      </c>
      <c r="I97" s="65" t="s">
        <v>304</v>
      </c>
    </row>
    <row r="98" spans="1:9" ht="25.5">
      <c r="A98" s="77" t="s">
        <v>296</v>
      </c>
      <c r="B98" s="77"/>
      <c r="C98" s="77"/>
      <c r="D98" s="77"/>
      <c r="E98" s="77"/>
      <c r="F98" s="81" t="s">
        <v>203</v>
      </c>
      <c r="G98" s="52">
        <f t="shared" si="3"/>
        <v>1250</v>
      </c>
      <c r="H98" s="79">
        <v>1000</v>
      </c>
      <c r="I98" s="65"/>
    </row>
    <row r="99" spans="1:9" ht="12.75">
      <c r="A99" s="77"/>
      <c r="B99" s="77"/>
      <c r="C99" s="77"/>
      <c r="D99" s="77"/>
      <c r="E99" s="77"/>
      <c r="F99" s="81" t="s">
        <v>331</v>
      </c>
      <c r="G99" s="52">
        <f t="shared" si="3"/>
        <v>85000</v>
      </c>
      <c r="H99" s="79">
        <v>68000</v>
      </c>
      <c r="I99" s="65" t="s">
        <v>315</v>
      </c>
    </row>
    <row r="100" spans="1:9" ht="42" customHeight="1">
      <c r="A100" s="77"/>
      <c r="B100" s="77"/>
      <c r="C100" s="77"/>
      <c r="D100" s="100">
        <v>3232</v>
      </c>
      <c r="E100" s="100"/>
      <c r="F100" s="100" t="s">
        <v>73</v>
      </c>
      <c r="G100" s="99">
        <f t="shared" si="3"/>
        <v>0</v>
      </c>
      <c r="H100" s="101">
        <f>SUM(H101:H105)</f>
        <v>0</v>
      </c>
      <c r="I100" s="69" t="s">
        <v>302</v>
      </c>
    </row>
    <row r="101" spans="1:9" ht="12.75">
      <c r="A101" s="76">
        <v>19</v>
      </c>
      <c r="B101" s="77"/>
      <c r="C101" s="77"/>
      <c r="D101" s="77"/>
      <c r="E101" s="77">
        <v>32321</v>
      </c>
      <c r="F101" s="77" t="s">
        <v>74</v>
      </c>
      <c r="G101" s="52"/>
      <c r="H101" s="79"/>
      <c r="I101" s="77"/>
    </row>
    <row r="102" spans="1:9" ht="12.75">
      <c r="A102" s="77" t="s">
        <v>297</v>
      </c>
      <c r="B102" s="77"/>
      <c r="C102" s="77"/>
      <c r="D102" s="77"/>
      <c r="E102" s="77"/>
      <c r="F102" s="77" t="s">
        <v>75</v>
      </c>
      <c r="G102" s="52">
        <f aca="true" t="shared" si="4" ref="G102:G124">H102*25%+H102</f>
        <v>0</v>
      </c>
      <c r="H102" s="79">
        <v>0</v>
      </c>
      <c r="I102" s="77"/>
    </row>
    <row r="103" spans="1:9" ht="12.75">
      <c r="A103" s="77" t="s">
        <v>298</v>
      </c>
      <c r="B103" s="77"/>
      <c r="C103" s="77"/>
      <c r="D103" s="77"/>
      <c r="E103" s="77"/>
      <c r="F103" s="77" t="s">
        <v>76</v>
      </c>
      <c r="G103" s="52">
        <f t="shared" si="4"/>
        <v>0</v>
      </c>
      <c r="H103" s="79">
        <v>0</v>
      </c>
      <c r="I103" s="77"/>
    </row>
    <row r="104" spans="1:9" ht="12.75">
      <c r="A104" s="77" t="s">
        <v>299</v>
      </c>
      <c r="B104" s="77"/>
      <c r="C104" s="77"/>
      <c r="D104" s="77"/>
      <c r="E104" s="77"/>
      <c r="F104" s="77" t="s">
        <v>77</v>
      </c>
      <c r="G104" s="52">
        <f t="shared" si="4"/>
        <v>0</v>
      </c>
      <c r="H104" s="79">
        <v>0</v>
      </c>
      <c r="I104" s="77"/>
    </row>
    <row r="105" spans="1:9" ht="12.75">
      <c r="A105" s="77" t="s">
        <v>300</v>
      </c>
      <c r="B105" s="77"/>
      <c r="C105" s="77"/>
      <c r="D105" s="77"/>
      <c r="E105" s="77"/>
      <c r="F105" s="77" t="s">
        <v>78</v>
      </c>
      <c r="G105" s="52">
        <f t="shared" si="4"/>
        <v>0</v>
      </c>
      <c r="H105" s="79">
        <v>0</v>
      </c>
      <c r="I105" s="77"/>
    </row>
    <row r="106" spans="1:9" ht="39" customHeight="1">
      <c r="A106" s="77"/>
      <c r="B106" s="77"/>
      <c r="C106" s="77"/>
      <c r="D106" s="100">
        <v>3233</v>
      </c>
      <c r="E106" s="102"/>
      <c r="F106" s="100" t="s">
        <v>79</v>
      </c>
      <c r="G106" s="99">
        <f t="shared" si="4"/>
        <v>3170</v>
      </c>
      <c r="H106" s="101">
        <f>SUM(H107:H108)</f>
        <v>2536</v>
      </c>
      <c r="I106" s="69" t="s">
        <v>302</v>
      </c>
    </row>
    <row r="107" spans="1:9" ht="12.75">
      <c r="A107" s="76">
        <v>20</v>
      </c>
      <c r="B107" s="77"/>
      <c r="C107" s="77"/>
      <c r="D107" s="77"/>
      <c r="E107" s="77">
        <v>32331</v>
      </c>
      <c r="F107" s="77" t="s">
        <v>204</v>
      </c>
      <c r="G107" s="52">
        <f t="shared" si="4"/>
        <v>1920</v>
      </c>
      <c r="H107" s="79">
        <v>1536</v>
      </c>
      <c r="I107" s="77"/>
    </row>
    <row r="108" spans="1:9" ht="12.75">
      <c r="A108" s="76">
        <v>21</v>
      </c>
      <c r="B108" s="77"/>
      <c r="C108" s="77"/>
      <c r="D108" s="77"/>
      <c r="E108" s="77">
        <v>32339</v>
      </c>
      <c r="F108" s="77" t="s">
        <v>205</v>
      </c>
      <c r="G108" s="52">
        <f t="shared" si="4"/>
        <v>1250</v>
      </c>
      <c r="H108" s="79">
        <v>1000</v>
      </c>
      <c r="I108" s="77"/>
    </row>
    <row r="109" spans="1:9" ht="28.5" customHeight="1">
      <c r="A109" s="77"/>
      <c r="B109" s="77"/>
      <c r="C109" s="77"/>
      <c r="D109" s="100">
        <v>3234</v>
      </c>
      <c r="E109" s="100"/>
      <c r="F109" s="100" t="s">
        <v>82</v>
      </c>
      <c r="G109" s="99">
        <f t="shared" si="4"/>
        <v>13220</v>
      </c>
      <c r="H109" s="101">
        <f>SUM(H110:H112)</f>
        <v>10576</v>
      </c>
      <c r="I109" s="69" t="s">
        <v>305</v>
      </c>
    </row>
    <row r="110" spans="1:9" ht="12.75">
      <c r="A110" s="76">
        <v>22</v>
      </c>
      <c r="B110" s="77"/>
      <c r="C110" s="77"/>
      <c r="D110" s="77"/>
      <c r="E110" s="77">
        <v>32341</v>
      </c>
      <c r="F110" s="77" t="s">
        <v>83</v>
      </c>
      <c r="G110" s="52">
        <f t="shared" si="4"/>
        <v>10000</v>
      </c>
      <c r="H110" s="79">
        <v>8000</v>
      </c>
      <c r="I110" s="77"/>
    </row>
    <row r="111" spans="1:9" ht="12.75">
      <c r="A111" s="76">
        <v>23</v>
      </c>
      <c r="B111" s="77"/>
      <c r="C111" s="77"/>
      <c r="D111" s="77"/>
      <c r="E111" s="77">
        <v>32342</v>
      </c>
      <c r="F111" s="77" t="s">
        <v>84</v>
      </c>
      <c r="G111" s="52">
        <f t="shared" si="4"/>
        <v>720</v>
      </c>
      <c r="H111" s="79">
        <v>576</v>
      </c>
      <c r="I111" s="77"/>
    </row>
    <row r="112" spans="1:9" ht="12.75">
      <c r="A112" s="76">
        <v>24</v>
      </c>
      <c r="B112" s="77"/>
      <c r="C112" s="77"/>
      <c r="D112" s="77"/>
      <c r="E112" s="77">
        <v>32344</v>
      </c>
      <c r="F112" s="77" t="s">
        <v>85</v>
      </c>
      <c r="G112" s="52">
        <f t="shared" si="4"/>
        <v>2500</v>
      </c>
      <c r="H112" s="79">
        <v>2000</v>
      </c>
      <c r="I112" s="77"/>
    </row>
    <row r="113" spans="1:9" ht="38.25" customHeight="1">
      <c r="A113" s="77"/>
      <c r="B113" s="77"/>
      <c r="C113" s="77"/>
      <c r="D113" s="100">
        <v>3236</v>
      </c>
      <c r="E113" s="102"/>
      <c r="F113" s="100" t="s">
        <v>87</v>
      </c>
      <c r="G113" s="99">
        <f t="shared" si="4"/>
        <v>10000</v>
      </c>
      <c r="H113" s="101">
        <f>SUM(H114:H116)</f>
        <v>8000</v>
      </c>
      <c r="I113" s="69" t="s">
        <v>302</v>
      </c>
    </row>
    <row r="114" spans="1:9" ht="12.75">
      <c r="A114" s="76">
        <v>25</v>
      </c>
      <c r="B114" s="77"/>
      <c r="C114" s="77"/>
      <c r="D114" s="77"/>
      <c r="E114" s="77">
        <v>32361</v>
      </c>
      <c r="F114" s="77" t="s">
        <v>88</v>
      </c>
      <c r="G114" s="52">
        <f t="shared" si="4"/>
        <v>8000</v>
      </c>
      <c r="H114" s="79">
        <v>6400</v>
      </c>
      <c r="I114" s="77"/>
    </row>
    <row r="115" spans="1:9" ht="12.75">
      <c r="A115" s="76">
        <v>26</v>
      </c>
      <c r="B115" s="77"/>
      <c r="C115" s="77"/>
      <c r="D115" s="77"/>
      <c r="E115" s="77">
        <v>32362</v>
      </c>
      <c r="F115" s="77" t="s">
        <v>250</v>
      </c>
      <c r="G115" s="52">
        <f t="shared" si="4"/>
        <v>1000</v>
      </c>
      <c r="H115" s="79">
        <v>800</v>
      </c>
      <c r="I115" s="77"/>
    </row>
    <row r="116" spans="1:9" ht="12.75">
      <c r="A116" s="76">
        <v>27</v>
      </c>
      <c r="B116" s="77"/>
      <c r="C116" s="77"/>
      <c r="D116" s="77"/>
      <c r="E116" s="77">
        <v>32363</v>
      </c>
      <c r="F116" s="77" t="s">
        <v>249</v>
      </c>
      <c r="G116" s="52">
        <f t="shared" si="4"/>
        <v>1000</v>
      </c>
      <c r="H116" s="79">
        <v>800</v>
      </c>
      <c r="I116" s="77"/>
    </row>
    <row r="117" spans="1:9" ht="30" customHeight="1">
      <c r="A117" s="76"/>
      <c r="B117" s="77"/>
      <c r="C117" s="77"/>
      <c r="D117" s="100">
        <v>3237</v>
      </c>
      <c r="E117" s="100"/>
      <c r="F117" s="100" t="s">
        <v>91</v>
      </c>
      <c r="G117" s="99">
        <f t="shared" si="4"/>
        <v>6250</v>
      </c>
      <c r="H117" s="101">
        <f>SUM(H118:H119)</f>
        <v>5000</v>
      </c>
      <c r="I117" s="69" t="s">
        <v>305</v>
      </c>
    </row>
    <row r="118" spans="1:9" ht="12.75">
      <c r="A118" s="76">
        <v>28</v>
      </c>
      <c r="B118" s="77"/>
      <c r="C118" s="77"/>
      <c r="D118" s="77"/>
      <c r="E118" s="77">
        <v>32372</v>
      </c>
      <c r="F118" s="77" t="s">
        <v>206</v>
      </c>
      <c r="G118" s="52">
        <v>0</v>
      </c>
      <c r="H118" s="79">
        <v>0</v>
      </c>
      <c r="I118" s="77"/>
    </row>
    <row r="119" spans="1:9" ht="12.75">
      <c r="A119" s="76">
        <v>29</v>
      </c>
      <c r="B119" s="77"/>
      <c r="C119" s="77"/>
      <c r="D119" s="77"/>
      <c r="E119" s="77">
        <v>32377</v>
      </c>
      <c r="F119" s="77" t="s">
        <v>93</v>
      </c>
      <c r="G119" s="52">
        <f t="shared" si="4"/>
        <v>6250</v>
      </c>
      <c r="H119" s="79">
        <v>5000</v>
      </c>
      <c r="I119" s="77"/>
    </row>
    <row r="120" spans="1:9" ht="28.5" customHeight="1">
      <c r="A120" s="76"/>
      <c r="B120" s="77"/>
      <c r="C120" s="77"/>
      <c r="D120" s="100">
        <v>3238</v>
      </c>
      <c r="E120" s="100"/>
      <c r="F120" s="100" t="s">
        <v>209</v>
      </c>
      <c r="G120" s="99">
        <f t="shared" si="4"/>
        <v>10000</v>
      </c>
      <c r="H120" s="101">
        <f>H121</f>
        <v>8000</v>
      </c>
      <c r="I120" s="69" t="s">
        <v>305</v>
      </c>
    </row>
    <row r="121" spans="1:9" ht="38.25">
      <c r="A121" s="76">
        <v>30</v>
      </c>
      <c r="B121" s="77"/>
      <c r="C121" s="77"/>
      <c r="D121" s="77"/>
      <c r="E121" s="77">
        <v>32381</v>
      </c>
      <c r="F121" s="81" t="s">
        <v>311</v>
      </c>
      <c r="G121" s="52">
        <f t="shared" si="4"/>
        <v>10000</v>
      </c>
      <c r="H121" s="79">
        <v>8000</v>
      </c>
      <c r="I121" s="77"/>
    </row>
    <row r="122" spans="1:9" ht="37.5" customHeight="1">
      <c r="A122" s="76"/>
      <c r="B122" s="77"/>
      <c r="C122" s="77"/>
      <c r="D122" s="100">
        <v>3239</v>
      </c>
      <c r="E122" s="100"/>
      <c r="F122" s="100" t="s">
        <v>96</v>
      </c>
      <c r="G122" s="99">
        <f t="shared" si="4"/>
        <v>5625</v>
      </c>
      <c r="H122" s="101">
        <f>SUM(H123:H124)</f>
        <v>4500</v>
      </c>
      <c r="I122" s="69" t="s">
        <v>302</v>
      </c>
    </row>
    <row r="123" spans="1:9" ht="12.75">
      <c r="A123" s="76">
        <v>31</v>
      </c>
      <c r="B123" s="77"/>
      <c r="C123" s="77"/>
      <c r="D123" s="77"/>
      <c r="E123" s="77">
        <v>32391</v>
      </c>
      <c r="F123" s="77" t="s">
        <v>97</v>
      </c>
      <c r="G123" s="52">
        <f t="shared" si="4"/>
        <v>5000</v>
      </c>
      <c r="H123" s="79">
        <v>4000</v>
      </c>
      <c r="I123" s="77"/>
    </row>
    <row r="124" spans="1:9" ht="12.75">
      <c r="A124" s="76">
        <v>32</v>
      </c>
      <c r="B124" s="77"/>
      <c r="C124" s="77"/>
      <c r="D124" s="77"/>
      <c r="E124" s="77">
        <v>32392</v>
      </c>
      <c r="F124" s="77" t="s">
        <v>98</v>
      </c>
      <c r="G124" s="52">
        <f t="shared" si="4"/>
        <v>625</v>
      </c>
      <c r="H124" s="79">
        <v>500</v>
      </c>
      <c r="I124" s="77"/>
    </row>
    <row r="125" spans="1:9" ht="13.5">
      <c r="A125" s="76"/>
      <c r="B125" s="77"/>
      <c r="C125" s="92">
        <v>329</v>
      </c>
      <c r="D125" s="92"/>
      <c r="E125" s="92"/>
      <c r="F125" s="92" t="s">
        <v>99</v>
      </c>
      <c r="G125" s="91"/>
      <c r="H125" s="78"/>
      <c r="I125" s="77"/>
    </row>
    <row r="126" spans="1:9" ht="12.75">
      <c r="A126" s="76"/>
      <c r="B126" s="77"/>
      <c r="C126" s="77"/>
      <c r="D126" s="100">
        <v>3292</v>
      </c>
      <c r="E126" s="100"/>
      <c r="F126" s="100" t="s">
        <v>100</v>
      </c>
      <c r="G126" s="99">
        <f>SUM(G127:G129)</f>
        <v>12108</v>
      </c>
      <c r="H126" s="103">
        <f>SUM(H127:H129)</f>
        <v>9686.4</v>
      </c>
      <c r="I126" s="65"/>
    </row>
    <row r="127" spans="1:9" ht="12.75">
      <c r="A127" s="76">
        <v>33</v>
      </c>
      <c r="B127" s="77"/>
      <c r="C127" s="77"/>
      <c r="D127" s="77"/>
      <c r="E127" s="77">
        <v>32922</v>
      </c>
      <c r="F127" s="77" t="s">
        <v>101</v>
      </c>
      <c r="G127" s="52">
        <f aca="true" t="shared" si="5" ref="G127:G133">H127*25%+H127</f>
        <v>4758</v>
      </c>
      <c r="H127" s="79">
        <v>3806.4</v>
      </c>
      <c r="I127" s="65" t="s">
        <v>304</v>
      </c>
    </row>
    <row r="128" spans="1:9" ht="55.5" customHeight="1">
      <c r="A128" s="76">
        <v>34</v>
      </c>
      <c r="B128" s="77"/>
      <c r="C128" s="77"/>
      <c r="D128" s="77"/>
      <c r="E128" s="77">
        <v>32923</v>
      </c>
      <c r="F128" s="77" t="s">
        <v>102</v>
      </c>
      <c r="G128" s="52">
        <f t="shared" si="5"/>
        <v>0</v>
      </c>
      <c r="H128" s="79">
        <v>0</v>
      </c>
      <c r="I128" s="82" t="s">
        <v>306</v>
      </c>
    </row>
    <row r="129" spans="1:9" ht="30" customHeight="1">
      <c r="A129" s="77" t="s">
        <v>301</v>
      </c>
      <c r="B129" s="77"/>
      <c r="C129" s="77"/>
      <c r="D129" s="77"/>
      <c r="E129" s="77"/>
      <c r="F129" s="77" t="s">
        <v>103</v>
      </c>
      <c r="G129" s="52">
        <f t="shared" si="5"/>
        <v>7350</v>
      </c>
      <c r="H129" s="79">
        <v>5880</v>
      </c>
      <c r="I129" s="69" t="s">
        <v>305</v>
      </c>
    </row>
    <row r="130" spans="1:9" ht="48">
      <c r="A130" s="77"/>
      <c r="B130" s="77"/>
      <c r="C130" s="77"/>
      <c r="D130" s="100">
        <v>3293</v>
      </c>
      <c r="E130" s="100"/>
      <c r="F130" s="100" t="s">
        <v>104</v>
      </c>
      <c r="G130" s="99">
        <f t="shared" si="5"/>
        <v>12500</v>
      </c>
      <c r="H130" s="101">
        <f>H131</f>
        <v>10000</v>
      </c>
      <c r="I130" s="69" t="s">
        <v>302</v>
      </c>
    </row>
    <row r="131" spans="1:9" ht="12.75">
      <c r="A131" s="76">
        <v>35</v>
      </c>
      <c r="B131" s="77"/>
      <c r="C131" s="77"/>
      <c r="D131" s="77"/>
      <c r="E131" s="77">
        <v>32931</v>
      </c>
      <c r="F131" s="77" t="s">
        <v>207</v>
      </c>
      <c r="G131" s="52">
        <f t="shared" si="5"/>
        <v>12500</v>
      </c>
      <c r="H131" s="79">
        <v>10000</v>
      </c>
      <c r="I131" s="77"/>
    </row>
    <row r="132" spans="1:9" ht="26.25" customHeight="1">
      <c r="A132" s="76"/>
      <c r="B132" s="77"/>
      <c r="C132" s="77"/>
      <c r="D132" s="100">
        <v>3294</v>
      </c>
      <c r="E132" s="100"/>
      <c r="F132" s="100" t="s">
        <v>105</v>
      </c>
      <c r="G132" s="99">
        <f t="shared" si="5"/>
        <v>1400</v>
      </c>
      <c r="H132" s="101">
        <f>H133</f>
        <v>1120</v>
      </c>
      <c r="I132" s="69" t="s">
        <v>305</v>
      </c>
    </row>
    <row r="133" spans="1:9" ht="12.75">
      <c r="A133" s="76">
        <v>36</v>
      </c>
      <c r="B133" s="77"/>
      <c r="C133" s="77"/>
      <c r="D133" s="77"/>
      <c r="E133" s="77">
        <v>32941</v>
      </c>
      <c r="F133" s="77" t="s">
        <v>208</v>
      </c>
      <c r="G133" s="52">
        <f t="shared" si="5"/>
        <v>1400</v>
      </c>
      <c r="H133" s="79">
        <v>1120</v>
      </c>
      <c r="I133" s="77"/>
    </row>
    <row r="134" spans="1:9" ht="12.75">
      <c r="A134" s="77"/>
      <c r="B134" s="76">
        <v>34</v>
      </c>
      <c r="C134" s="76"/>
      <c r="D134" s="76"/>
      <c r="E134" s="76"/>
      <c r="F134" s="76" t="s">
        <v>107</v>
      </c>
      <c r="G134" s="52"/>
      <c r="H134" s="79"/>
      <c r="I134" s="77"/>
    </row>
    <row r="135" spans="1:9" ht="13.5">
      <c r="A135" s="77"/>
      <c r="B135" s="77"/>
      <c r="C135" s="92">
        <v>343</v>
      </c>
      <c r="D135" s="92"/>
      <c r="E135" s="92"/>
      <c r="F135" s="92" t="s">
        <v>108</v>
      </c>
      <c r="G135" s="93"/>
      <c r="H135" s="79"/>
      <c r="I135" s="77"/>
    </row>
    <row r="136" spans="1:9" ht="27.75" customHeight="1">
      <c r="A136" s="77"/>
      <c r="B136" s="77"/>
      <c r="C136" s="77"/>
      <c r="D136" s="100">
        <v>3431</v>
      </c>
      <c r="E136" s="100"/>
      <c r="F136" s="100" t="s">
        <v>109</v>
      </c>
      <c r="G136" s="99">
        <f>H136*25%+H136</f>
        <v>7120</v>
      </c>
      <c r="H136" s="101">
        <f>SUM(H137:H138)</f>
        <v>5696</v>
      </c>
      <c r="I136" s="69" t="s">
        <v>305</v>
      </c>
    </row>
    <row r="137" spans="1:9" ht="12.75">
      <c r="A137" s="76">
        <v>37</v>
      </c>
      <c r="B137" s="77"/>
      <c r="C137" s="77"/>
      <c r="D137" s="77"/>
      <c r="E137" s="77">
        <v>34311</v>
      </c>
      <c r="F137" s="77" t="s">
        <v>251</v>
      </c>
      <c r="G137" s="52">
        <f>H137*25%+H137</f>
        <v>6250</v>
      </c>
      <c r="H137" s="79">
        <v>5000</v>
      </c>
      <c r="I137" s="77"/>
    </row>
    <row r="138" spans="1:9" ht="12.75">
      <c r="A138" s="76">
        <v>38</v>
      </c>
      <c r="B138" s="77"/>
      <c r="C138" s="77"/>
      <c r="D138" s="77"/>
      <c r="E138" s="77">
        <v>34312</v>
      </c>
      <c r="F138" s="77" t="s">
        <v>326</v>
      </c>
      <c r="G138" s="52">
        <f>H138*25%+H138</f>
        <v>870</v>
      </c>
      <c r="H138" s="79">
        <v>696</v>
      </c>
      <c r="I138" s="77"/>
    </row>
    <row r="139" spans="1:9" ht="36">
      <c r="A139" s="76"/>
      <c r="B139" s="77"/>
      <c r="C139" s="77"/>
      <c r="D139" s="104">
        <v>3434</v>
      </c>
      <c r="E139" s="102"/>
      <c r="F139" s="104" t="s">
        <v>313</v>
      </c>
      <c r="G139" s="97">
        <f>SUM(G140:G140)</f>
        <v>35000</v>
      </c>
      <c r="H139" s="105">
        <f>SUM(H140:H140)</f>
        <v>28000</v>
      </c>
      <c r="I139" s="69" t="s">
        <v>305</v>
      </c>
    </row>
    <row r="140" spans="1:9" ht="25.5">
      <c r="A140" s="76"/>
      <c r="B140" s="77"/>
      <c r="C140" s="77"/>
      <c r="D140" s="77"/>
      <c r="E140" s="77">
        <v>343490</v>
      </c>
      <c r="F140" s="81" t="s">
        <v>314</v>
      </c>
      <c r="G140" s="52">
        <f>H140*25%+H140</f>
        <v>35000</v>
      </c>
      <c r="H140" s="79">
        <v>28000</v>
      </c>
      <c r="I140" s="77" t="s">
        <v>304</v>
      </c>
    </row>
    <row r="141" spans="1:9" ht="36" customHeight="1">
      <c r="A141" s="77"/>
      <c r="B141" s="76">
        <v>42</v>
      </c>
      <c r="C141" s="76"/>
      <c r="D141" s="76"/>
      <c r="E141" s="76"/>
      <c r="F141" s="66" t="s">
        <v>112</v>
      </c>
      <c r="G141" s="52"/>
      <c r="H141" s="79"/>
      <c r="I141" s="77"/>
    </row>
    <row r="142" spans="1:9" ht="13.5">
      <c r="A142" s="77"/>
      <c r="B142" s="77"/>
      <c r="C142" s="92">
        <v>422</v>
      </c>
      <c r="D142" s="92"/>
      <c r="E142" s="92"/>
      <c r="F142" s="92" t="s">
        <v>113</v>
      </c>
      <c r="G142" s="93"/>
      <c r="H142" s="79"/>
      <c r="I142" s="77"/>
    </row>
    <row r="143" spans="1:9" ht="38.25" customHeight="1">
      <c r="A143" s="77"/>
      <c r="B143" s="77"/>
      <c r="C143" s="77"/>
      <c r="D143" s="100">
        <v>4221</v>
      </c>
      <c r="E143" s="100"/>
      <c r="F143" s="100" t="s">
        <v>114</v>
      </c>
      <c r="G143" s="99">
        <f aca="true" t="shared" si="6" ref="G143:G159">H143*25%+H143</f>
        <v>15000</v>
      </c>
      <c r="H143" s="101">
        <f>SUM(H144:H146)</f>
        <v>12000</v>
      </c>
      <c r="I143" s="69" t="s">
        <v>302</v>
      </c>
    </row>
    <row r="144" spans="1:9" ht="12.75">
      <c r="A144" s="76">
        <v>39</v>
      </c>
      <c r="B144" s="77"/>
      <c r="C144" s="77"/>
      <c r="D144" s="77"/>
      <c r="E144" s="77">
        <v>42211</v>
      </c>
      <c r="F144" s="77" t="s">
        <v>115</v>
      </c>
      <c r="G144" s="52">
        <f t="shared" si="6"/>
        <v>11250</v>
      </c>
      <c r="H144" s="79">
        <v>9000</v>
      </c>
      <c r="I144" s="77"/>
    </row>
    <row r="145" spans="1:9" ht="12.75">
      <c r="A145" s="76">
        <v>40</v>
      </c>
      <c r="B145" s="77"/>
      <c r="C145" s="77"/>
      <c r="D145" s="77"/>
      <c r="E145" s="77">
        <v>42212</v>
      </c>
      <c r="F145" s="77" t="s">
        <v>116</v>
      </c>
      <c r="G145" s="52">
        <f t="shared" si="6"/>
        <v>1875</v>
      </c>
      <c r="H145" s="79">
        <v>1500</v>
      </c>
      <c r="I145" s="77"/>
    </row>
    <row r="146" spans="1:9" ht="12.75">
      <c r="A146" s="76">
        <v>41</v>
      </c>
      <c r="B146" s="77"/>
      <c r="C146" s="77"/>
      <c r="D146" s="77"/>
      <c r="E146" s="77">
        <v>42219</v>
      </c>
      <c r="F146" s="77" t="s">
        <v>117</v>
      </c>
      <c r="G146" s="52">
        <f t="shared" si="6"/>
        <v>1875</v>
      </c>
      <c r="H146" s="79">
        <v>1500</v>
      </c>
      <c r="I146" s="77"/>
    </row>
    <row r="147" spans="1:9" ht="37.5" customHeight="1">
      <c r="A147" s="76"/>
      <c r="B147" s="77"/>
      <c r="C147" s="77"/>
      <c r="D147" s="100">
        <v>4222</v>
      </c>
      <c r="E147" s="100"/>
      <c r="F147" s="100" t="s">
        <v>118</v>
      </c>
      <c r="G147" s="99">
        <f t="shared" si="6"/>
        <v>625</v>
      </c>
      <c r="H147" s="101">
        <f>SUM(H148:H150)</f>
        <v>500</v>
      </c>
      <c r="I147" s="69" t="s">
        <v>302</v>
      </c>
    </row>
    <row r="148" spans="1:9" ht="12.75">
      <c r="A148" s="76">
        <v>42</v>
      </c>
      <c r="B148" s="77"/>
      <c r="C148" s="77"/>
      <c r="D148" s="77"/>
      <c r="E148" s="77">
        <v>42221</v>
      </c>
      <c r="F148" s="77" t="s">
        <v>119</v>
      </c>
      <c r="G148" s="52">
        <f t="shared" si="6"/>
        <v>0</v>
      </c>
      <c r="H148" s="79">
        <v>0</v>
      </c>
      <c r="I148" s="77"/>
    </row>
    <row r="149" spans="1:9" ht="12.75">
      <c r="A149" s="76">
        <v>43</v>
      </c>
      <c r="B149" s="77"/>
      <c r="C149" s="77"/>
      <c r="D149" s="77"/>
      <c r="E149" s="77">
        <v>42222</v>
      </c>
      <c r="F149" s="77" t="s">
        <v>120</v>
      </c>
      <c r="G149" s="52">
        <f t="shared" si="6"/>
        <v>0</v>
      </c>
      <c r="H149" s="79">
        <v>0</v>
      </c>
      <c r="I149" s="77"/>
    </row>
    <row r="150" spans="1:9" ht="12.75">
      <c r="A150" s="76">
        <v>44</v>
      </c>
      <c r="B150" s="77"/>
      <c r="C150" s="77"/>
      <c r="D150" s="77"/>
      <c r="E150" s="77">
        <v>42229</v>
      </c>
      <c r="F150" s="77" t="s">
        <v>121</v>
      </c>
      <c r="G150" s="52">
        <f t="shared" si="6"/>
        <v>625</v>
      </c>
      <c r="H150" s="79">
        <v>500</v>
      </c>
      <c r="I150" s="77"/>
    </row>
    <row r="151" spans="1:9" ht="39" customHeight="1">
      <c r="A151" s="76"/>
      <c r="B151" s="77"/>
      <c r="C151" s="77"/>
      <c r="D151" s="100">
        <v>4225</v>
      </c>
      <c r="E151" s="100"/>
      <c r="F151" s="100" t="s">
        <v>122</v>
      </c>
      <c r="G151" s="99">
        <f t="shared" si="6"/>
        <v>0</v>
      </c>
      <c r="H151" s="101">
        <f>H152</f>
        <v>0</v>
      </c>
      <c r="I151" s="69" t="s">
        <v>302</v>
      </c>
    </row>
    <row r="152" spans="1:9" ht="12.75">
      <c r="A152" s="76">
        <v>45</v>
      </c>
      <c r="B152" s="77"/>
      <c r="C152" s="77"/>
      <c r="D152" s="77"/>
      <c r="E152" s="77">
        <v>42259</v>
      </c>
      <c r="F152" s="77" t="s">
        <v>123</v>
      </c>
      <c r="G152" s="52">
        <f t="shared" si="6"/>
        <v>0</v>
      </c>
      <c r="H152" s="79">
        <v>0</v>
      </c>
      <c r="I152" s="77"/>
    </row>
    <row r="153" spans="1:9" ht="38.25" customHeight="1">
      <c r="A153" s="76"/>
      <c r="B153" s="77"/>
      <c r="C153" s="77"/>
      <c r="D153" s="100">
        <v>4226</v>
      </c>
      <c r="E153" s="100"/>
      <c r="F153" s="100" t="s">
        <v>124</v>
      </c>
      <c r="G153" s="99">
        <f t="shared" si="6"/>
        <v>2500</v>
      </c>
      <c r="H153" s="101">
        <f>SUM(H154:H155)</f>
        <v>2000</v>
      </c>
      <c r="I153" s="69" t="s">
        <v>302</v>
      </c>
    </row>
    <row r="154" spans="1:9" ht="12.75">
      <c r="A154" s="76">
        <v>46</v>
      </c>
      <c r="B154" s="77"/>
      <c r="C154" s="77"/>
      <c r="D154" s="77"/>
      <c r="E154" s="77">
        <v>42261</v>
      </c>
      <c r="F154" s="77" t="s">
        <v>125</v>
      </c>
      <c r="G154" s="52">
        <f t="shared" si="6"/>
        <v>2500</v>
      </c>
      <c r="H154" s="79">
        <v>2000</v>
      </c>
      <c r="I154" s="77"/>
    </row>
    <row r="155" spans="1:9" ht="12.75">
      <c r="A155" s="76">
        <v>47</v>
      </c>
      <c r="B155" s="77"/>
      <c r="C155" s="77"/>
      <c r="D155" s="77"/>
      <c r="E155" s="77">
        <v>42262</v>
      </c>
      <c r="F155" s="77" t="s">
        <v>126</v>
      </c>
      <c r="G155" s="52">
        <f t="shared" si="6"/>
        <v>0</v>
      </c>
      <c r="H155" s="79">
        <v>0</v>
      </c>
      <c r="I155" s="77"/>
    </row>
    <row r="156" spans="1:9" ht="40.5" customHeight="1">
      <c r="A156" s="76"/>
      <c r="B156" s="77"/>
      <c r="C156" s="77"/>
      <c r="D156" s="100">
        <v>4227</v>
      </c>
      <c r="E156" s="100"/>
      <c r="F156" s="100" t="s">
        <v>127</v>
      </c>
      <c r="G156" s="99">
        <f t="shared" si="6"/>
        <v>0</v>
      </c>
      <c r="H156" s="101">
        <f>SUM(H157:H159)</f>
        <v>0</v>
      </c>
      <c r="I156" s="69" t="s">
        <v>302</v>
      </c>
    </row>
    <row r="157" spans="1:9" ht="12.75">
      <c r="A157" s="76">
        <v>48</v>
      </c>
      <c r="B157" s="77"/>
      <c r="C157" s="77"/>
      <c r="D157" s="77"/>
      <c r="E157" s="77">
        <v>42271</v>
      </c>
      <c r="F157" s="77" t="s">
        <v>128</v>
      </c>
      <c r="G157" s="52">
        <f t="shared" si="6"/>
        <v>0</v>
      </c>
      <c r="H157" s="79">
        <v>0</v>
      </c>
      <c r="I157" s="77"/>
    </row>
    <row r="158" spans="1:9" ht="12.75">
      <c r="A158" s="76">
        <v>49</v>
      </c>
      <c r="B158" s="77"/>
      <c r="C158" s="77"/>
      <c r="D158" s="77"/>
      <c r="E158" s="77">
        <v>42272</v>
      </c>
      <c r="F158" s="81" t="s">
        <v>329</v>
      </c>
      <c r="G158" s="52">
        <f t="shared" si="6"/>
        <v>0</v>
      </c>
      <c r="H158" s="79">
        <v>0</v>
      </c>
      <c r="I158" s="77"/>
    </row>
    <row r="159" spans="1:9" ht="12.75">
      <c r="A159" s="76">
        <v>50</v>
      </c>
      <c r="B159" s="77"/>
      <c r="C159" s="77"/>
      <c r="D159" s="77"/>
      <c r="E159" s="77">
        <v>42273</v>
      </c>
      <c r="F159" s="77" t="s">
        <v>130</v>
      </c>
      <c r="G159" s="52">
        <f t="shared" si="6"/>
        <v>0</v>
      </c>
      <c r="H159" s="79">
        <v>0</v>
      </c>
      <c r="I159" s="77"/>
    </row>
    <row r="160" spans="1:9" ht="34.5" customHeight="1">
      <c r="A160" s="76"/>
      <c r="B160" s="77"/>
      <c r="C160" s="92">
        <v>424</v>
      </c>
      <c r="D160" s="55"/>
      <c r="E160" s="55"/>
      <c r="F160" s="94" t="s">
        <v>131</v>
      </c>
      <c r="G160" s="91"/>
      <c r="H160" s="79"/>
      <c r="I160" s="77"/>
    </row>
    <row r="161" spans="1:9" ht="39.75" customHeight="1">
      <c r="A161" s="76"/>
      <c r="B161" s="77"/>
      <c r="C161" s="77"/>
      <c r="D161" s="100">
        <v>4241</v>
      </c>
      <c r="E161" s="100"/>
      <c r="F161" s="100" t="s">
        <v>132</v>
      </c>
      <c r="G161" s="99">
        <f>H161*25%+H161</f>
        <v>2000</v>
      </c>
      <c r="H161" s="101">
        <f>H162</f>
        <v>1600</v>
      </c>
      <c r="I161" s="69" t="s">
        <v>302</v>
      </c>
    </row>
    <row r="162" spans="1:9" ht="12.75">
      <c r="A162" s="76">
        <v>51</v>
      </c>
      <c r="B162" s="77"/>
      <c r="C162" s="77"/>
      <c r="D162" s="77"/>
      <c r="E162" s="77">
        <v>42411</v>
      </c>
      <c r="F162" s="77" t="s">
        <v>132</v>
      </c>
      <c r="G162" s="52">
        <f>H162*25%+H162</f>
        <v>2000</v>
      </c>
      <c r="H162" s="79">
        <v>1600</v>
      </c>
      <c r="I162" s="77"/>
    </row>
    <row r="163" spans="1:9" ht="12.75">
      <c r="A163" s="76"/>
      <c r="B163" s="77"/>
      <c r="C163" s="77"/>
      <c r="D163" s="77"/>
      <c r="E163" s="77"/>
      <c r="F163" s="77" t="s">
        <v>327</v>
      </c>
      <c r="G163" s="79"/>
      <c r="H163" s="79"/>
      <c r="I163" s="77"/>
    </row>
    <row r="164" spans="1:9" ht="12.75">
      <c r="A164" s="76"/>
      <c r="B164" s="76"/>
      <c r="C164" s="76"/>
      <c r="D164" s="76"/>
      <c r="E164" s="76"/>
      <c r="F164" s="76" t="s">
        <v>183</v>
      </c>
      <c r="G164" s="78">
        <f>G19+G22+G25+G42+G73+G78+G89+G92+G100+G106+G109+G113+G117+G120+G122+G126+G130+G132+G136+G143+G147+G151+G153+G156+G161+G139</f>
        <v>860041</v>
      </c>
      <c r="H164" s="78">
        <f>H19+H22+H25+H42+H73+H78+H89+H92+H100+H106+H109+H113+H117+H120+H122+H126+H130+H132+H136+H143+H147+H151+H153+H156+H161+H139</f>
        <v>688032.8</v>
      </c>
      <c r="I164" s="76"/>
    </row>
    <row r="165" spans="6:8" ht="12.75">
      <c r="F165" s="57" t="s">
        <v>328</v>
      </c>
      <c r="G165" s="59">
        <v>860041</v>
      </c>
      <c r="H165" s="59">
        <f>G164-G165</f>
        <v>0</v>
      </c>
    </row>
    <row r="166" spans="7:9" ht="12.75">
      <c r="G166" s="59"/>
      <c r="I166" s="83"/>
    </row>
    <row r="170" ht="12.75">
      <c r="A170" s="57" t="s">
        <v>307</v>
      </c>
    </row>
    <row r="171" ht="12.75">
      <c r="A171" s="57" t="s">
        <v>332</v>
      </c>
    </row>
    <row r="172" ht="12.75">
      <c r="A172" s="57" t="s">
        <v>320</v>
      </c>
    </row>
    <row r="173" ht="12.75">
      <c r="A173" s="57" t="s">
        <v>321</v>
      </c>
    </row>
    <row r="174" ht="12.75">
      <c r="A174" s="57" t="s">
        <v>325</v>
      </c>
    </row>
    <row r="175" spans="3:9" ht="12.75">
      <c r="C175" s="62"/>
      <c r="D175" s="62"/>
      <c r="E175" s="62"/>
      <c r="F175" s="62"/>
      <c r="G175" s="64"/>
      <c r="H175" s="84"/>
      <c r="I175" s="62"/>
    </row>
    <row r="176" spans="1:9" ht="12.75">
      <c r="A176" s="57" t="s">
        <v>322</v>
      </c>
      <c r="C176" s="62"/>
      <c r="D176" s="62"/>
      <c r="E176" s="62"/>
      <c r="F176" s="62"/>
      <c r="G176" s="64"/>
      <c r="H176" s="84"/>
      <c r="I176" s="62"/>
    </row>
    <row r="177" spans="2:9" ht="12.75">
      <c r="B177" s="85"/>
      <c r="C177" s="86"/>
      <c r="D177" s="86"/>
      <c r="E177" s="86"/>
      <c r="F177" s="62"/>
      <c r="G177" s="64"/>
      <c r="H177" s="87"/>
      <c r="I177" s="86"/>
    </row>
    <row r="178" spans="1:9" ht="12.75">
      <c r="A178" s="62"/>
      <c r="B178" s="62"/>
      <c r="C178" s="62"/>
      <c r="D178" s="62"/>
      <c r="E178" s="62"/>
      <c r="F178" s="62"/>
      <c r="G178" s="64"/>
      <c r="H178" s="84"/>
      <c r="I178" s="62"/>
    </row>
    <row r="180" spans="3:9" ht="12.75">
      <c r="C180" s="62" t="s">
        <v>191</v>
      </c>
      <c r="D180" s="62"/>
      <c r="E180" s="62"/>
      <c r="F180" s="62"/>
      <c r="G180" s="64"/>
      <c r="H180" s="84" t="s">
        <v>192</v>
      </c>
      <c r="I180" s="62"/>
    </row>
    <row r="181" spans="3:9" ht="12.75">
      <c r="C181" s="62"/>
      <c r="D181" s="62"/>
      <c r="E181" s="62"/>
      <c r="F181" s="62"/>
      <c r="G181" s="64"/>
      <c r="H181" s="84"/>
      <c r="I181" s="62"/>
    </row>
    <row r="182" spans="2:9" ht="12.75">
      <c r="B182" s="61"/>
      <c r="C182" s="88"/>
      <c r="D182" s="88"/>
      <c r="E182" s="88"/>
      <c r="F182" s="62"/>
      <c r="G182" s="64"/>
      <c r="H182" s="89"/>
      <c r="I182" s="88"/>
    </row>
    <row r="183" spans="1:9" ht="12.75">
      <c r="A183" s="62"/>
      <c r="B183" s="62"/>
      <c r="C183" s="62" t="s">
        <v>214</v>
      </c>
      <c r="D183" s="62"/>
      <c r="E183" s="62"/>
      <c r="F183" s="62"/>
      <c r="G183" s="64"/>
      <c r="H183" s="84" t="s">
        <v>196</v>
      </c>
      <c r="I183" s="6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Računovodstvo</cp:lastModifiedBy>
  <cp:lastPrinted>2019-12-30T14:00:40Z</cp:lastPrinted>
  <dcterms:created xsi:type="dcterms:W3CDTF">2010-12-28T11:59:48Z</dcterms:created>
  <dcterms:modified xsi:type="dcterms:W3CDTF">2019-12-30T14:04:15Z</dcterms:modified>
  <cp:category/>
  <cp:version/>
  <cp:contentType/>
  <cp:contentStatus/>
</cp:coreProperties>
</file>